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udy2\Downloads\"/>
    </mc:Choice>
  </mc:AlternateContent>
  <xr:revisionPtr revIDLastSave="0" documentId="13_ncr:1_{F2F38433-BF88-4881-A376-726F329CAA0D}" xr6:coauthVersionLast="47" xr6:coauthVersionMax="47" xr10:uidLastSave="{00000000-0000-0000-0000-000000000000}"/>
  <bookViews>
    <workbookView xWindow="380" yWindow="0" windowWidth="18110" windowHeight="10800" tabRatio="944" xr2:uid="{00000000-000D-0000-FFFF-FFFF00000000}"/>
  </bookViews>
  <sheets>
    <sheet name="Outing News" sheetId="1" r:id="rId1"/>
    <sheet name="LowNet" sheetId="2" r:id="rId2"/>
    <sheet name="Standings" sheetId="3" r:id="rId3"/>
    <sheet name="Aces" sheetId="4" r:id="rId4"/>
    <sheet name="Eagles&amp;Birdies" sheetId="5" r:id="rId5"/>
    <sheet name="Courses" sheetId="6" r:id="rId6"/>
    <sheet name="Gross" sheetId="7" r:id="rId7"/>
    <sheet name="04-30" sheetId="25" r:id="rId8"/>
    <sheet name="04-23" sheetId="24" r:id="rId9"/>
    <sheet name="04-16" sheetId="23" r:id="rId10"/>
    <sheet name="04-09" sheetId="22" r:id="rId11"/>
    <sheet name="04-02" sheetId="8" r:id="rId12"/>
    <sheet name="03-26" sheetId="9" r:id="rId13"/>
    <sheet name="03-19" sheetId="10" r:id="rId14"/>
    <sheet name="03-12" sheetId="11" r:id="rId15"/>
    <sheet name="03-07" sheetId="12" r:id="rId16"/>
    <sheet name="02-27" sheetId="13" r:id="rId17"/>
    <sheet name="02-07" sheetId="14" r:id="rId18"/>
    <sheet name="01-29" sheetId="15" r:id="rId19"/>
    <sheet name="12-18" sheetId="16" r:id="rId20"/>
    <sheet name="12-10" sheetId="17" r:id="rId21"/>
    <sheet name="12-05" sheetId="18" r:id="rId22"/>
    <sheet name="Course-Stat" sheetId="19" r:id="rId23"/>
    <sheet name="template" sheetId="20" r:id="rId24"/>
    <sheet name="HH" sheetId="21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H6" i="2"/>
  <c r="J3" i="7"/>
  <c r="J5" i="7"/>
  <c r="J4" i="7"/>
  <c r="J7" i="7"/>
  <c r="J6" i="7"/>
  <c r="J8" i="7"/>
  <c r="J10" i="7"/>
  <c r="J13" i="7"/>
  <c r="J16" i="7"/>
  <c r="J17" i="7"/>
  <c r="J19" i="7"/>
  <c r="J22" i="7"/>
  <c r="J9" i="7"/>
  <c r="J18" i="7"/>
  <c r="J2" i="7"/>
  <c r="J5" i="3"/>
  <c r="J4" i="3"/>
  <c r="J7" i="3"/>
  <c r="J10" i="3"/>
  <c r="J14" i="3"/>
  <c r="J12" i="3"/>
  <c r="J11" i="3"/>
  <c r="J13" i="3"/>
  <c r="J6" i="3"/>
  <c r="J17" i="3"/>
  <c r="J16" i="3"/>
  <c r="J9" i="3"/>
  <c r="J28" i="3"/>
  <c r="J25" i="3"/>
  <c r="J26" i="3"/>
  <c r="J3" i="3"/>
  <c r="K6" i="2"/>
  <c r="H7" i="2"/>
  <c r="D22" i="25"/>
  <c r="C8" i="25"/>
  <c r="AC8" i="25" s="1"/>
  <c r="C5" i="25"/>
  <c r="AC5" i="25" s="1"/>
  <c r="X3" i="25"/>
  <c r="N3" i="25"/>
  <c r="Y3" i="25" s="1"/>
  <c r="X34" i="25"/>
  <c r="AA34" i="25" s="1"/>
  <c r="N34" i="25"/>
  <c r="C34" i="25"/>
  <c r="AC34" i="25" s="1"/>
  <c r="X33" i="25"/>
  <c r="N33" i="25"/>
  <c r="C33" i="25"/>
  <c r="AC33" i="25" s="1"/>
  <c r="X32" i="25"/>
  <c r="N32" i="25"/>
  <c r="D32" i="25"/>
  <c r="AC32" i="25" s="1"/>
  <c r="C32" i="25"/>
  <c r="X31" i="25"/>
  <c r="N31" i="25"/>
  <c r="C31" i="25"/>
  <c r="AC31" i="25" s="1"/>
  <c r="X30" i="25"/>
  <c r="N30" i="25"/>
  <c r="D30" i="25"/>
  <c r="AC30" i="25" s="1"/>
  <c r="C30" i="25"/>
  <c r="X29" i="25"/>
  <c r="N29" i="25"/>
  <c r="D29" i="25"/>
  <c r="AC29" i="25" s="1"/>
  <c r="C29" i="25"/>
  <c r="X28" i="25"/>
  <c r="N28" i="25"/>
  <c r="C28" i="25"/>
  <c r="AC28" i="25" s="1"/>
  <c r="AA27" i="25"/>
  <c r="X27" i="25"/>
  <c r="N27" i="25"/>
  <c r="D27" i="25"/>
  <c r="AC27" i="25" s="1"/>
  <c r="C27" i="25"/>
  <c r="X26" i="25"/>
  <c r="AA26" i="25" s="1"/>
  <c r="N26" i="25"/>
  <c r="C26" i="25"/>
  <c r="AC26" i="25" s="1"/>
  <c r="X25" i="25"/>
  <c r="N25" i="25"/>
  <c r="D25" i="25"/>
  <c r="AC25" i="25" s="1"/>
  <c r="C25" i="25"/>
  <c r="X24" i="25"/>
  <c r="AA24" i="25" s="1"/>
  <c r="N24" i="25"/>
  <c r="D24" i="25"/>
  <c r="AC24" i="25" s="1"/>
  <c r="C24" i="25"/>
  <c r="AA23" i="25"/>
  <c r="X23" i="25"/>
  <c r="N23" i="25"/>
  <c r="C23" i="25"/>
  <c r="AC23" i="25" s="1"/>
  <c r="X22" i="25"/>
  <c r="N22" i="25"/>
  <c r="C22" i="25"/>
  <c r="X21" i="25"/>
  <c r="N21" i="25"/>
  <c r="D21" i="25"/>
  <c r="AC21" i="25" s="1"/>
  <c r="AP21" i="25" s="1"/>
  <c r="C21" i="25"/>
  <c r="AA20" i="25"/>
  <c r="X20" i="25"/>
  <c r="N20" i="25"/>
  <c r="D20" i="25"/>
  <c r="AC20" i="25" s="1"/>
  <c r="AR20" i="25" s="1"/>
  <c r="C20" i="25"/>
  <c r="X19" i="25"/>
  <c r="N19" i="25"/>
  <c r="D19" i="25"/>
  <c r="AC19" i="25" s="1"/>
  <c r="C19" i="25"/>
  <c r="X18" i="25"/>
  <c r="AA18" i="25" s="1"/>
  <c r="N18" i="25"/>
  <c r="C18" i="25"/>
  <c r="AC18" i="25" s="1"/>
  <c r="X17" i="25"/>
  <c r="AA17" i="25" s="1"/>
  <c r="N17" i="25"/>
  <c r="D17" i="25"/>
  <c r="AC17" i="25" s="1"/>
  <c r="C17" i="25"/>
  <c r="X16" i="25"/>
  <c r="N16" i="25"/>
  <c r="C16" i="25"/>
  <c r="AC16" i="25" s="1"/>
  <c r="AA15" i="25"/>
  <c r="X15" i="25"/>
  <c r="N15" i="25"/>
  <c r="C15" i="25"/>
  <c r="AC15" i="25" s="1"/>
  <c r="AM15" i="25" s="1"/>
  <c r="X14" i="25"/>
  <c r="N14" i="25"/>
  <c r="D14" i="25"/>
  <c r="AC14" i="25" s="1"/>
  <c r="C14" i="25"/>
  <c r="AA13" i="25"/>
  <c r="X13" i="25"/>
  <c r="N13" i="25"/>
  <c r="C13" i="25"/>
  <c r="AC13" i="25" s="1"/>
  <c r="X12" i="25"/>
  <c r="AA12" i="25" s="1"/>
  <c r="N12" i="25"/>
  <c r="D12" i="25"/>
  <c r="AC12" i="25" s="1"/>
  <c r="C12" i="25"/>
  <c r="AW11" i="25"/>
  <c r="AV11" i="25"/>
  <c r="AU11" i="25"/>
  <c r="AJ11" i="25"/>
  <c r="AI11" i="25"/>
  <c r="AH11" i="25"/>
  <c r="AC11" i="25"/>
  <c r="AT11" i="25" s="1"/>
  <c r="X11" i="25"/>
  <c r="AA11" i="25" s="1"/>
  <c r="N11" i="25"/>
  <c r="X10" i="25"/>
  <c r="N10" i="25"/>
  <c r="C10" i="25"/>
  <c r="AC10" i="25" s="1"/>
  <c r="AH10" i="25" s="1"/>
  <c r="X9" i="25"/>
  <c r="AA9" i="25" s="1"/>
  <c r="N9" i="25"/>
  <c r="C9" i="25"/>
  <c r="AC9" i="25" s="1"/>
  <c r="X8" i="25"/>
  <c r="AA8" i="25" s="1"/>
  <c r="N8" i="25"/>
  <c r="X7" i="25"/>
  <c r="N7" i="25"/>
  <c r="D7" i="25"/>
  <c r="AC7" i="25" s="1"/>
  <c r="C7" i="25"/>
  <c r="AA6" i="25"/>
  <c r="X6" i="25"/>
  <c r="N6" i="25"/>
  <c r="D6" i="25"/>
  <c r="AC6" i="25" s="1"/>
  <c r="AL6" i="25" s="1"/>
  <c r="C6" i="25"/>
  <c r="X5" i="25"/>
  <c r="N5" i="25"/>
  <c r="I3" i="7"/>
  <c r="I4" i="7"/>
  <c r="I6" i="7"/>
  <c r="I7" i="7"/>
  <c r="I8" i="7"/>
  <c r="I13" i="7"/>
  <c r="I14" i="7"/>
  <c r="I19" i="7"/>
  <c r="I16" i="7"/>
  <c r="I20" i="7"/>
  <c r="I21" i="7"/>
  <c r="I17" i="7"/>
  <c r="I2" i="7"/>
  <c r="I2" i="3"/>
  <c r="I4" i="3"/>
  <c r="I10" i="3"/>
  <c r="I7" i="3"/>
  <c r="I11" i="3"/>
  <c r="I13" i="3"/>
  <c r="I20" i="3"/>
  <c r="I12" i="3"/>
  <c r="I17" i="3"/>
  <c r="I19" i="3"/>
  <c r="I21" i="3"/>
  <c r="I14" i="3"/>
  <c r="I28" i="3"/>
  <c r="I25" i="3"/>
  <c r="I26" i="3"/>
  <c r="I27" i="3"/>
  <c r="I3" i="3"/>
  <c r="K5" i="2"/>
  <c r="H5" i="2"/>
  <c r="D28" i="24"/>
  <c r="N29" i="24"/>
  <c r="X3" i="24"/>
  <c r="N3" i="24"/>
  <c r="Y3" i="24" s="1"/>
  <c r="AC22" i="25" l="1"/>
  <c r="AO22" i="25" s="1"/>
  <c r="Y16" i="25"/>
  <c r="AA16" i="25" s="1"/>
  <c r="Y33" i="25"/>
  <c r="AA33" i="25" s="1"/>
  <c r="Y28" i="25"/>
  <c r="AA28" i="25" s="1"/>
  <c r="Y30" i="25"/>
  <c r="AA30" i="25" s="1"/>
  <c r="Y14" i="25"/>
  <c r="AA14" i="25" s="1"/>
  <c r="Y19" i="25"/>
  <c r="AA19" i="25" s="1"/>
  <c r="Y22" i="25"/>
  <c r="AA22" i="25" s="1"/>
  <c r="Y10" i="25"/>
  <c r="Z10" i="25" s="1"/>
  <c r="Y7" i="25"/>
  <c r="AA7" i="25" s="1"/>
  <c r="Y32" i="25"/>
  <c r="AA32" i="25" s="1"/>
  <c r="Y5" i="25"/>
  <c r="AA5" i="25"/>
  <c r="Y31" i="25"/>
  <c r="AA31" i="25" s="1"/>
  <c r="Y25" i="25"/>
  <c r="AA25" i="25" s="1"/>
  <c r="AT28" i="25"/>
  <c r="AF28" i="25"/>
  <c r="AI20" i="25"/>
  <c r="AO20" i="25"/>
  <c r="AS20" i="25"/>
  <c r="AT20" i="25"/>
  <c r="AH20" i="25"/>
  <c r="AV20" i="25"/>
  <c r="AG20" i="25"/>
  <c r="AL16" i="25"/>
  <c r="AI16" i="25"/>
  <c r="AP16" i="25"/>
  <c r="AV16" i="25"/>
  <c r="AM16" i="25"/>
  <c r="AO16" i="25"/>
  <c r="AQ13" i="25"/>
  <c r="AS13" i="25"/>
  <c r="AR13" i="25"/>
  <c r="AM13" i="25"/>
  <c r="AH13" i="25"/>
  <c r="AG13" i="25"/>
  <c r="AF13" i="25"/>
  <c r="AE13" i="25"/>
  <c r="AT13" i="25"/>
  <c r="AU13" i="25"/>
  <c r="AM23" i="25"/>
  <c r="AO23" i="25"/>
  <c r="AP23" i="25"/>
  <c r="AO14" i="25"/>
  <c r="AP14" i="25"/>
  <c r="AQ14" i="25"/>
  <c r="AO5" i="25"/>
  <c r="AP5" i="25"/>
  <c r="AR29" i="25"/>
  <c r="AL29" i="25"/>
  <c r="AG28" i="25"/>
  <c r="AM6" i="25"/>
  <c r="AP15" i="25"/>
  <c r="AU20" i="25"/>
  <c r="AP22" i="25"/>
  <c r="AO28" i="25"/>
  <c r="AS28" i="25"/>
  <c r="AI6" i="25"/>
  <c r="AO15" i="25"/>
  <c r="AP6" i="25"/>
  <c r="AO6" i="25"/>
  <c r="AV6" i="25"/>
  <c r="Z16" i="25"/>
  <c r="AF20" i="25"/>
  <c r="AW7" i="25"/>
  <c r="AJ7" i="25"/>
  <c r="AT7" i="25"/>
  <c r="AG7" i="25"/>
  <c r="AM7" i="25"/>
  <c r="AV7" i="25"/>
  <c r="AI7" i="25"/>
  <c r="AU7" i="25"/>
  <c r="AH7" i="25"/>
  <c r="AS7" i="25"/>
  <c r="AF7" i="25"/>
  <c r="AR7" i="25"/>
  <c r="AE7" i="25"/>
  <c r="AQ7" i="25"/>
  <c r="AL7" i="25"/>
  <c r="AP7" i="25"/>
  <c r="AO7" i="25"/>
  <c r="AU26" i="25"/>
  <c r="AH26" i="25"/>
  <c r="AW26" i="25"/>
  <c r="AJ26" i="25"/>
  <c r="AT26" i="25"/>
  <c r="AG26" i="25"/>
  <c r="AS26" i="25"/>
  <c r="AF26" i="25"/>
  <c r="AR26" i="25"/>
  <c r="AE26" i="25"/>
  <c r="AQ26" i="25"/>
  <c r="AP26" i="25"/>
  <c r="AL26" i="25"/>
  <c r="AO26" i="25"/>
  <c r="AI26" i="25"/>
  <c r="AM26" i="25"/>
  <c r="AV26" i="25"/>
  <c r="AK26" i="25"/>
  <c r="AL32" i="25"/>
  <c r="AK32" i="25"/>
  <c r="AW32" i="25"/>
  <c r="AJ32" i="25"/>
  <c r="AV32" i="25"/>
  <c r="AI32" i="25"/>
  <c r="AU32" i="25"/>
  <c r="AH32" i="25"/>
  <c r="AT32" i="25"/>
  <c r="AG32" i="25"/>
  <c r="AS32" i="25"/>
  <c r="AF32" i="25"/>
  <c r="AR32" i="25"/>
  <c r="AE32" i="25"/>
  <c r="AQ32" i="25"/>
  <c r="AP32" i="25"/>
  <c r="AO32" i="25"/>
  <c r="AM32" i="25"/>
  <c r="AV8" i="25"/>
  <c r="AI8" i="25"/>
  <c r="AS8" i="25"/>
  <c r="AF8" i="25"/>
  <c r="AL8" i="25"/>
  <c r="AU8" i="25"/>
  <c r="AH8" i="25"/>
  <c r="AT8" i="25"/>
  <c r="AG8" i="25"/>
  <c r="AR8" i="25"/>
  <c r="AE8" i="25"/>
  <c r="AQ8" i="25"/>
  <c r="AP8" i="25"/>
  <c r="AK8" i="25"/>
  <c r="AJ8" i="25"/>
  <c r="AO8" i="25"/>
  <c r="AM8" i="25"/>
  <c r="AW8" i="25"/>
  <c r="AT19" i="25"/>
  <c r="AG19" i="25"/>
  <c r="AV19" i="25"/>
  <c r="AS19" i="25"/>
  <c r="AF19" i="25"/>
  <c r="AQ19" i="25"/>
  <c r="AR19" i="25"/>
  <c r="AE19" i="25"/>
  <c r="AP19" i="25"/>
  <c r="AO19" i="25"/>
  <c r="Z19" i="25"/>
  <c r="AM19" i="25"/>
  <c r="AK19" i="25"/>
  <c r="AL19" i="25"/>
  <c r="AW19" i="25"/>
  <c r="AJ19" i="25"/>
  <c r="AI19" i="25"/>
  <c r="AU19" i="25"/>
  <c r="AH19" i="25"/>
  <c r="AV18" i="25"/>
  <c r="AI18" i="25"/>
  <c r="AK18" i="25"/>
  <c r="AU18" i="25"/>
  <c r="AH18" i="25"/>
  <c r="AS18" i="25"/>
  <c r="AF18" i="25"/>
  <c r="AT18" i="25"/>
  <c r="AG18" i="25"/>
  <c r="AR18" i="25"/>
  <c r="AE18" i="25"/>
  <c r="AQ18" i="25"/>
  <c r="AP18" i="25"/>
  <c r="AM18" i="25"/>
  <c r="AO18" i="25"/>
  <c r="AJ18" i="25"/>
  <c r="AL18" i="25"/>
  <c r="AW18" i="25"/>
  <c r="AS27" i="25"/>
  <c r="AF27" i="25"/>
  <c r="AU27" i="25"/>
  <c r="AG27" i="25"/>
  <c r="AR27" i="25"/>
  <c r="AE27" i="25"/>
  <c r="AQ27" i="25"/>
  <c r="AP27" i="25"/>
  <c r="AO27" i="25"/>
  <c r="AM27" i="25"/>
  <c r="AL27" i="25"/>
  <c r="AT27" i="25"/>
  <c r="AK27" i="25"/>
  <c r="AW27" i="25"/>
  <c r="AJ27" i="25"/>
  <c r="AV27" i="25"/>
  <c r="AI27" i="25"/>
  <c r="AH27" i="25"/>
  <c r="AK33" i="25"/>
  <c r="AW33" i="25"/>
  <c r="AJ33" i="25"/>
  <c r="AV33" i="25"/>
  <c r="AI33" i="25"/>
  <c r="AU33" i="25"/>
  <c r="AH33" i="25"/>
  <c r="AT33" i="25"/>
  <c r="AG33" i="25"/>
  <c r="AS33" i="25"/>
  <c r="AF33" i="25"/>
  <c r="AR33" i="25"/>
  <c r="AE33" i="25"/>
  <c r="AQ33" i="25"/>
  <c r="AP33" i="25"/>
  <c r="AO33" i="25"/>
  <c r="Z33" i="25"/>
  <c r="AM33" i="25"/>
  <c r="AL33" i="25"/>
  <c r="AR12" i="25"/>
  <c r="AE12" i="25"/>
  <c r="AO12" i="25"/>
  <c r="AT12" i="25"/>
  <c r="AG12" i="25"/>
  <c r="AF12" i="25"/>
  <c r="AQ12" i="25"/>
  <c r="AP12" i="25"/>
  <c r="AM12" i="25"/>
  <c r="AL12" i="25"/>
  <c r="AK12" i="25"/>
  <c r="AW12" i="25"/>
  <c r="AJ12" i="25"/>
  <c r="AV12" i="25"/>
  <c r="AI12" i="25"/>
  <c r="AU12" i="25"/>
  <c r="AH12" i="25"/>
  <c r="AS12" i="25"/>
  <c r="AU9" i="25"/>
  <c r="AH9" i="25"/>
  <c r="AR9" i="25"/>
  <c r="AE9" i="25"/>
  <c r="AK9" i="25"/>
  <c r="AJ9" i="25"/>
  <c r="AT9" i="25"/>
  <c r="AG9" i="25"/>
  <c r="AS9" i="25"/>
  <c r="AF9" i="25"/>
  <c r="AQ9" i="25"/>
  <c r="AP9" i="25"/>
  <c r="AO9" i="25"/>
  <c r="AI9" i="25"/>
  <c r="AM9" i="25"/>
  <c r="AL9" i="25"/>
  <c r="AW9" i="25"/>
  <c r="AV9" i="25"/>
  <c r="AK24" i="25"/>
  <c r="AL24" i="25"/>
  <c r="AW24" i="25"/>
  <c r="AJ24" i="25"/>
  <c r="AU24" i="25"/>
  <c r="AV24" i="25"/>
  <c r="AI24" i="25"/>
  <c r="AH24" i="25"/>
  <c r="AT24" i="25"/>
  <c r="AG24" i="25"/>
  <c r="AP24" i="25"/>
  <c r="AS24" i="25"/>
  <c r="AF24" i="25"/>
  <c r="AR24" i="25"/>
  <c r="AE24" i="25"/>
  <c r="AQ24" i="25"/>
  <c r="AO24" i="25"/>
  <c r="AM24" i="25"/>
  <c r="AW17" i="25"/>
  <c r="AJ17" i="25"/>
  <c r="AL17" i="25"/>
  <c r="AV17" i="25"/>
  <c r="AI17" i="25"/>
  <c r="AT17" i="25"/>
  <c r="AG17" i="25"/>
  <c r="AU17" i="25"/>
  <c r="AH17" i="25"/>
  <c r="AS17" i="25"/>
  <c r="AF17" i="25"/>
  <c r="AR17" i="25"/>
  <c r="AE17" i="25"/>
  <c r="AQ17" i="25"/>
  <c r="AO17" i="25"/>
  <c r="AP17" i="25"/>
  <c r="AM17" i="25"/>
  <c r="AK17" i="25"/>
  <c r="AW34" i="25"/>
  <c r="AJ34" i="25"/>
  <c r="AV34" i="25"/>
  <c r="AI34" i="25"/>
  <c r="AU34" i="25"/>
  <c r="AH34" i="25"/>
  <c r="AT34" i="25"/>
  <c r="AG34" i="25"/>
  <c r="AS34" i="25"/>
  <c r="AF34" i="25"/>
  <c r="AR34" i="25"/>
  <c r="AE34" i="25"/>
  <c r="AQ34" i="25"/>
  <c r="AP34" i="25"/>
  <c r="AO34" i="25"/>
  <c r="AM34" i="25"/>
  <c r="AL34" i="25"/>
  <c r="AK34" i="25"/>
  <c r="AK7" i="25"/>
  <c r="AT10" i="25"/>
  <c r="AG10" i="25"/>
  <c r="AQ10" i="25"/>
  <c r="AS10" i="25"/>
  <c r="AF10" i="25"/>
  <c r="AR10" i="25"/>
  <c r="AE10" i="25"/>
  <c r="AP10" i="25"/>
  <c r="AO10" i="25"/>
  <c r="AM10" i="25"/>
  <c r="AV10" i="25"/>
  <c r="AU10" i="25"/>
  <c r="AL10" i="25"/>
  <c r="AK10" i="25"/>
  <c r="AW10" i="25"/>
  <c r="AJ10" i="25"/>
  <c r="AI10" i="25"/>
  <c r="AO31" i="25"/>
  <c r="Z31" i="25"/>
  <c r="AM31" i="25"/>
  <c r="AL31" i="25"/>
  <c r="AK31" i="25"/>
  <c r="AW31" i="25"/>
  <c r="AJ31" i="25"/>
  <c r="AV31" i="25"/>
  <c r="AI31" i="25"/>
  <c r="AU31" i="25"/>
  <c r="AH31" i="25"/>
  <c r="AT31" i="25"/>
  <c r="AG31" i="25"/>
  <c r="AS31" i="25"/>
  <c r="AF31" i="25"/>
  <c r="AR31" i="25"/>
  <c r="AE31" i="25"/>
  <c r="AQ31" i="25"/>
  <c r="AP31" i="25"/>
  <c r="AP30" i="25"/>
  <c r="AO30" i="25"/>
  <c r="Z30" i="25"/>
  <c r="AM30" i="25"/>
  <c r="AL30" i="25"/>
  <c r="AK30" i="25"/>
  <c r="AW30" i="25"/>
  <c r="AJ30" i="25"/>
  <c r="AV30" i="25"/>
  <c r="AI30" i="25"/>
  <c r="AU30" i="25"/>
  <c r="AH30" i="25"/>
  <c r="AT30" i="25"/>
  <c r="AG30" i="25"/>
  <c r="AS30" i="25"/>
  <c r="AF30" i="25"/>
  <c r="AR30" i="25"/>
  <c r="AE30" i="25"/>
  <c r="AQ30" i="25"/>
  <c r="AV25" i="25"/>
  <c r="AI25" i="25"/>
  <c r="AU25" i="25"/>
  <c r="AH25" i="25"/>
  <c r="AT25" i="25"/>
  <c r="AG25" i="25"/>
  <c r="AS25" i="25"/>
  <c r="AF25" i="25"/>
  <c r="AR25" i="25"/>
  <c r="AE25" i="25"/>
  <c r="AQ25" i="25"/>
  <c r="AP25" i="25"/>
  <c r="AM25" i="25"/>
  <c r="AW25" i="25"/>
  <c r="AO25" i="25"/>
  <c r="Z25" i="25"/>
  <c r="AL25" i="25"/>
  <c r="AK25" i="25"/>
  <c r="AJ25" i="25"/>
  <c r="AQ21" i="25"/>
  <c r="AQ5" i="25"/>
  <c r="AE21" i="25"/>
  <c r="AR21" i="25"/>
  <c r="AQ22" i="25"/>
  <c r="AE5" i="25"/>
  <c r="AE14" i="25"/>
  <c r="AR14" i="25"/>
  <c r="AQ15" i="25"/>
  <c r="AF21" i="25"/>
  <c r="AS21" i="25"/>
  <c r="AE22" i="25"/>
  <c r="AR22" i="25"/>
  <c r="AQ23" i="25"/>
  <c r="AH28" i="25"/>
  <c r="AU28" i="25"/>
  <c r="AF29" i="25"/>
  <c r="AS29" i="25"/>
  <c r="AF5" i="25"/>
  <c r="AS5" i="25"/>
  <c r="AQ6" i="25"/>
  <c r="AK11" i="25"/>
  <c r="AI28" i="25"/>
  <c r="AV28" i="25"/>
  <c r="AG29" i="25"/>
  <c r="AT29" i="25"/>
  <c r="AG5" i="25"/>
  <c r="AT5" i="25"/>
  <c r="AE6" i="25"/>
  <c r="AR6" i="25"/>
  <c r="AL11" i="25"/>
  <c r="AI13" i="25"/>
  <c r="AV13" i="25"/>
  <c r="AG14" i="25"/>
  <c r="AT14" i="25"/>
  <c r="AF15" i="25"/>
  <c r="AS15" i="25"/>
  <c r="AE16" i="25"/>
  <c r="AR16" i="25"/>
  <c r="AJ20" i="25"/>
  <c r="AW20" i="25"/>
  <c r="AH21" i="25"/>
  <c r="AU21" i="25"/>
  <c r="AG22" i="25"/>
  <c r="AT22" i="25"/>
  <c r="AF23" i="25"/>
  <c r="AS23" i="25"/>
  <c r="AJ28" i="25"/>
  <c r="AW28" i="25"/>
  <c r="AH29" i="25"/>
  <c r="AU29" i="25"/>
  <c r="AF14" i="25"/>
  <c r="AS14" i="25"/>
  <c r="AE15" i="25"/>
  <c r="AR15" i="25"/>
  <c r="AQ16" i="25"/>
  <c r="AG21" i="25"/>
  <c r="AS22" i="25"/>
  <c r="AR23" i="25"/>
  <c r="AH5" i="25"/>
  <c r="AU5" i="25"/>
  <c r="AF6" i="25"/>
  <c r="AS6" i="25"/>
  <c r="AM11" i="25"/>
  <c r="AJ13" i="25"/>
  <c r="AW13" i="25"/>
  <c r="AH14" i="25"/>
  <c r="AU14" i="25"/>
  <c r="AG15" i="25"/>
  <c r="AT15" i="25"/>
  <c r="AF16" i="25"/>
  <c r="AS16" i="25"/>
  <c r="AK20" i="25"/>
  <c r="AI21" i="25"/>
  <c r="AV21" i="25"/>
  <c r="AH22" i="25"/>
  <c r="AU22" i="25"/>
  <c r="AG23" i="25"/>
  <c r="AT23" i="25"/>
  <c r="AK28" i="25"/>
  <c r="AI29" i="25"/>
  <c r="AV29" i="25"/>
  <c r="AT21" i="25"/>
  <c r="AI5" i="25"/>
  <c r="AV5" i="25"/>
  <c r="AG6" i="25"/>
  <c r="AT6" i="25"/>
  <c r="AO11" i="25"/>
  <c r="AK13" i="25"/>
  <c r="AI14" i="25"/>
  <c r="AV14" i="25"/>
  <c r="AH15" i="25"/>
  <c r="AU15" i="25"/>
  <c r="AG16" i="25"/>
  <c r="AT16" i="25"/>
  <c r="AL20" i="25"/>
  <c r="AJ21" i="25"/>
  <c r="AW21" i="25"/>
  <c r="AI22" i="25"/>
  <c r="AV22" i="25"/>
  <c r="AH23" i="25"/>
  <c r="AU23" i="25"/>
  <c r="AL28" i="25"/>
  <c r="AJ29" i="25"/>
  <c r="AW29" i="25"/>
  <c r="AF22" i="25"/>
  <c r="AE23" i="25"/>
  <c r="AJ5" i="25"/>
  <c r="AW5" i="25"/>
  <c r="AH6" i="25"/>
  <c r="AU6" i="25"/>
  <c r="AP11" i="25"/>
  <c r="AL13" i="25"/>
  <c r="AJ14" i="25"/>
  <c r="AW14" i="25"/>
  <c r="AI15" i="25"/>
  <c r="AV15" i="25"/>
  <c r="AH16" i="25"/>
  <c r="AU16" i="25"/>
  <c r="AM20" i="25"/>
  <c r="AK21" i="25"/>
  <c r="AJ22" i="25"/>
  <c r="AW22" i="25"/>
  <c r="AI23" i="25"/>
  <c r="AV23" i="25"/>
  <c r="AM28" i="25"/>
  <c r="AK29" i="25"/>
  <c r="AL21" i="25"/>
  <c r="AK22" i="25"/>
  <c r="AJ23" i="25"/>
  <c r="AW23" i="25"/>
  <c r="AL5" i="25"/>
  <c r="AJ6" i="25"/>
  <c r="AW6" i="25"/>
  <c r="AE11" i="25"/>
  <c r="AR11" i="25"/>
  <c r="AO13" i="25"/>
  <c r="AL14" i="25"/>
  <c r="AK15" i="25"/>
  <c r="AJ16" i="25"/>
  <c r="AW16" i="25"/>
  <c r="AP20" i="25"/>
  <c r="Y21" i="25"/>
  <c r="Z21" i="25" s="1"/>
  <c r="AM21" i="25"/>
  <c r="AL22" i="25"/>
  <c r="AK23" i="25"/>
  <c r="AP28" i="25"/>
  <c r="Y29" i="25"/>
  <c r="Z29" i="25" s="1"/>
  <c r="AM29" i="25"/>
  <c r="AM5" i="25"/>
  <c r="AK6" i="25"/>
  <c r="AF11" i="25"/>
  <c r="AS11" i="25"/>
  <c r="AP13" i="25"/>
  <c r="AM14" i="25"/>
  <c r="AL15" i="25"/>
  <c r="AK16" i="25"/>
  <c r="AQ20" i="25"/>
  <c r="AO21" i="25"/>
  <c r="AM22" i="25"/>
  <c r="AL23" i="25"/>
  <c r="AQ28" i="25"/>
  <c r="AO29" i="25"/>
  <c r="AR5" i="25"/>
  <c r="AK5" i="25"/>
  <c r="AQ11" i="25"/>
  <c r="AK14" i="25"/>
  <c r="AJ15" i="25"/>
  <c r="AW15" i="25"/>
  <c r="Z5" i="25"/>
  <c r="AG11" i="25"/>
  <c r="Z14" i="25"/>
  <c r="AE20" i="25"/>
  <c r="Z22" i="25"/>
  <c r="AE28" i="25"/>
  <c r="AR28" i="25"/>
  <c r="AP29" i="25"/>
  <c r="AQ29" i="25"/>
  <c r="AE29" i="25"/>
  <c r="X34" i="24"/>
  <c r="AA34" i="24" s="1"/>
  <c r="N34" i="24"/>
  <c r="C34" i="24"/>
  <c r="AC34" i="24" s="1"/>
  <c r="X33" i="24"/>
  <c r="N33" i="24"/>
  <c r="C33" i="24"/>
  <c r="AC33" i="24" s="1"/>
  <c r="X32" i="24"/>
  <c r="N32" i="24"/>
  <c r="D32" i="24"/>
  <c r="AC32" i="24" s="1"/>
  <c r="C32" i="24"/>
  <c r="X31" i="24"/>
  <c r="N31" i="24"/>
  <c r="C31" i="24"/>
  <c r="AC31" i="24" s="1"/>
  <c r="AA30" i="24"/>
  <c r="X30" i="24"/>
  <c r="N30" i="24"/>
  <c r="D30" i="24"/>
  <c r="AC30" i="24" s="1"/>
  <c r="C30" i="24"/>
  <c r="X29" i="24"/>
  <c r="D29" i="24"/>
  <c r="AC29" i="24" s="1"/>
  <c r="C29" i="24"/>
  <c r="X28" i="24"/>
  <c r="N28" i="24"/>
  <c r="C28" i="24"/>
  <c r="AC28" i="24" s="1"/>
  <c r="AA27" i="24"/>
  <c r="X27" i="24"/>
  <c r="N27" i="24"/>
  <c r="D27" i="24"/>
  <c r="AC27" i="24" s="1"/>
  <c r="C27" i="24"/>
  <c r="AA26" i="24"/>
  <c r="X26" i="24"/>
  <c r="N26" i="24"/>
  <c r="C26" i="24"/>
  <c r="AC26" i="24" s="1"/>
  <c r="X25" i="24"/>
  <c r="N25" i="24"/>
  <c r="D25" i="24"/>
  <c r="AC25" i="24" s="1"/>
  <c r="AW25" i="24" s="1"/>
  <c r="C25" i="24"/>
  <c r="AU24" i="24"/>
  <c r="AT24" i="24"/>
  <c r="X24" i="24"/>
  <c r="AA24" i="24" s="1"/>
  <c r="N24" i="24"/>
  <c r="D24" i="24"/>
  <c r="AC24" i="24" s="1"/>
  <c r="AM24" i="24" s="1"/>
  <c r="C24" i="24"/>
  <c r="X23" i="24"/>
  <c r="N23" i="24"/>
  <c r="C23" i="24"/>
  <c r="AC23" i="24" s="1"/>
  <c r="AJ23" i="24" s="1"/>
  <c r="AA22" i="24"/>
  <c r="X22" i="24"/>
  <c r="N22" i="24"/>
  <c r="C22" i="24"/>
  <c r="AC22" i="24" s="1"/>
  <c r="AW22" i="24" s="1"/>
  <c r="X21" i="24"/>
  <c r="AA21" i="24" s="1"/>
  <c r="N21" i="24"/>
  <c r="D21" i="24"/>
  <c r="AC21" i="24" s="1"/>
  <c r="AR21" i="24" s="1"/>
  <c r="C21" i="24"/>
  <c r="AA20" i="24"/>
  <c r="X20" i="24"/>
  <c r="N20" i="24"/>
  <c r="D20" i="24"/>
  <c r="AC20" i="24" s="1"/>
  <c r="AR20" i="24" s="1"/>
  <c r="C20" i="24"/>
  <c r="AC19" i="24"/>
  <c r="AP19" i="24" s="1"/>
  <c r="AA19" i="24"/>
  <c r="X19" i="24"/>
  <c r="N19" i="24"/>
  <c r="D19" i="24"/>
  <c r="C19" i="24"/>
  <c r="X18" i="24"/>
  <c r="AA18" i="24" s="1"/>
  <c r="N18" i="24"/>
  <c r="C18" i="24"/>
  <c r="AC18" i="24" s="1"/>
  <c r="AR18" i="24" s="1"/>
  <c r="X17" i="24"/>
  <c r="AA17" i="24" s="1"/>
  <c r="N17" i="24"/>
  <c r="D17" i="24"/>
  <c r="AC17" i="24" s="1"/>
  <c r="AF17" i="24" s="1"/>
  <c r="C17" i="24"/>
  <c r="X16" i="24"/>
  <c r="Y16" i="24" s="1"/>
  <c r="N16" i="24"/>
  <c r="C16" i="24"/>
  <c r="AC16" i="24" s="1"/>
  <c r="AA15" i="24"/>
  <c r="X15" i="24"/>
  <c r="N15" i="24"/>
  <c r="C15" i="24"/>
  <c r="AC15" i="24" s="1"/>
  <c r="AP15" i="24" s="1"/>
  <c r="AA14" i="24"/>
  <c r="X14" i="24"/>
  <c r="N14" i="24"/>
  <c r="D14" i="24"/>
  <c r="AC14" i="24" s="1"/>
  <c r="C14" i="24"/>
  <c r="AE13" i="24"/>
  <c r="X13" i="24"/>
  <c r="AA13" i="24" s="1"/>
  <c r="N13" i="24"/>
  <c r="C13" i="24"/>
  <c r="AC13" i="24" s="1"/>
  <c r="AS13" i="24" s="1"/>
  <c r="X12" i="24"/>
  <c r="N12" i="24"/>
  <c r="D12" i="24"/>
  <c r="AC12" i="24" s="1"/>
  <c r="C12" i="24"/>
  <c r="AV11" i="24"/>
  <c r="AU11" i="24"/>
  <c r="AQ11" i="24"/>
  <c r="AH11" i="24"/>
  <c r="AC11" i="24"/>
  <c r="AA11" i="24"/>
  <c r="X11" i="24"/>
  <c r="N11" i="24"/>
  <c r="X10" i="24"/>
  <c r="N10" i="24"/>
  <c r="C10" i="24"/>
  <c r="AC10" i="24" s="1"/>
  <c r="X9" i="24"/>
  <c r="AA9" i="24" s="1"/>
  <c r="N9" i="24"/>
  <c r="C9" i="24"/>
  <c r="AC9" i="24" s="1"/>
  <c r="X8" i="24"/>
  <c r="N8" i="24"/>
  <c r="C8" i="24"/>
  <c r="AC8" i="24" s="1"/>
  <c r="AW8" i="24" s="1"/>
  <c r="X7" i="24"/>
  <c r="N7" i="24"/>
  <c r="D7" i="24"/>
  <c r="AC7" i="24" s="1"/>
  <c r="AT7" i="24" s="1"/>
  <c r="C7" i="24"/>
  <c r="X6" i="24"/>
  <c r="AA6" i="24" s="1"/>
  <c r="N6" i="24"/>
  <c r="D6" i="24"/>
  <c r="AC6" i="24" s="1"/>
  <c r="AO6" i="24" s="1"/>
  <c r="C6" i="24"/>
  <c r="X5" i="24"/>
  <c r="N5" i="24"/>
  <c r="C5" i="24"/>
  <c r="AC5" i="24" s="1"/>
  <c r="H3" i="7"/>
  <c r="H5" i="7"/>
  <c r="H7" i="7"/>
  <c r="H16" i="7"/>
  <c r="H12" i="7"/>
  <c r="H10" i="7"/>
  <c r="H13" i="7"/>
  <c r="H19" i="7"/>
  <c r="H14" i="7"/>
  <c r="H15" i="7"/>
  <c r="H20" i="7"/>
  <c r="H22" i="7"/>
  <c r="H6" i="7"/>
  <c r="H2" i="7"/>
  <c r="H7" i="3"/>
  <c r="H4" i="3"/>
  <c r="H5" i="3"/>
  <c r="H10" i="3"/>
  <c r="H8" i="3"/>
  <c r="H6" i="3"/>
  <c r="H13" i="3"/>
  <c r="H20" i="3"/>
  <c r="H12" i="3"/>
  <c r="H15" i="3"/>
  <c r="H19" i="3"/>
  <c r="H2" i="3"/>
  <c r="H3" i="3"/>
  <c r="K4" i="2"/>
  <c r="H4" i="2"/>
  <c r="D28" i="23"/>
  <c r="Z28" i="25" l="1"/>
  <c r="J2" i="3" s="1"/>
  <c r="AA21" i="25"/>
  <c r="AA29" i="25"/>
  <c r="AA10" i="25"/>
  <c r="Z7" i="25"/>
  <c r="Z3" i="25" s="1"/>
  <c r="Z32" i="25"/>
  <c r="Y2" i="25"/>
  <c r="Z2" i="25"/>
  <c r="Y8" i="24"/>
  <c r="AA8" i="24" s="1"/>
  <c r="Y5" i="24"/>
  <c r="AA5" i="24" s="1"/>
  <c r="Y28" i="24"/>
  <c r="AA28" i="24" s="1"/>
  <c r="Y23" i="24"/>
  <c r="AA23" i="24" s="1"/>
  <c r="Y29" i="24"/>
  <c r="AA29" i="24" s="1"/>
  <c r="Y12" i="24"/>
  <c r="AA12" i="24" s="1"/>
  <c r="Y25" i="24"/>
  <c r="AA25" i="24" s="1"/>
  <c r="Y10" i="24"/>
  <c r="AA10" i="24" s="1"/>
  <c r="Y33" i="24"/>
  <c r="AA33" i="24" s="1"/>
  <c r="Y32" i="24"/>
  <c r="AA32" i="24" s="1"/>
  <c r="AA16" i="24"/>
  <c r="Y31" i="24"/>
  <c r="AA31" i="24" s="1"/>
  <c r="AM13" i="24"/>
  <c r="AR13" i="24"/>
  <c r="AU6" i="24"/>
  <c r="AR12" i="24"/>
  <c r="AS12" i="24"/>
  <c r="AG12" i="24"/>
  <c r="AF12" i="24"/>
  <c r="AV7" i="24"/>
  <c r="AO23" i="24"/>
  <c r="AP23" i="24"/>
  <c r="AW23" i="24"/>
  <c r="AW15" i="24"/>
  <c r="AS27" i="24"/>
  <c r="AE27" i="24"/>
  <c r="AU27" i="24"/>
  <c r="AG27" i="24"/>
  <c r="AT27" i="24"/>
  <c r="AP27" i="24"/>
  <c r="AO27" i="24"/>
  <c r="AH27" i="24"/>
  <c r="AP10" i="24"/>
  <c r="AV10" i="24"/>
  <c r="AU10" i="24"/>
  <c r="AQ10" i="24"/>
  <c r="AI10" i="24"/>
  <c r="AH10" i="24"/>
  <c r="AQ29" i="24"/>
  <c r="AE29" i="24"/>
  <c r="AR29" i="24"/>
  <c r="AK29" i="24"/>
  <c r="AL29" i="24"/>
  <c r="AR28" i="24"/>
  <c r="AT28" i="24"/>
  <c r="AS28" i="24"/>
  <c r="AO28" i="24"/>
  <c r="AM28" i="24"/>
  <c r="AG28" i="24"/>
  <c r="AF28" i="24"/>
  <c r="AV6" i="24"/>
  <c r="AF20" i="24"/>
  <c r="AG20" i="24"/>
  <c r="AV23" i="24"/>
  <c r="AE18" i="24"/>
  <c r="AM20" i="24"/>
  <c r="AK8" i="24"/>
  <c r="AF18" i="24"/>
  <c r="AH19" i="24"/>
  <c r="AO20" i="24"/>
  <c r="AR8" i="24"/>
  <c r="AM12" i="24"/>
  <c r="AJ18" i="24"/>
  <c r="AS20" i="24"/>
  <c r="AF7" i="24"/>
  <c r="AS8" i="24"/>
  <c r="AO12" i="24"/>
  <c r="AK18" i="24"/>
  <c r="AT20" i="24"/>
  <c r="AK25" i="24"/>
  <c r="AU8" i="24"/>
  <c r="AK7" i="24"/>
  <c r="AT12" i="24"/>
  <c r="AS18" i="24"/>
  <c r="AR25" i="24"/>
  <c r="AK6" i="24"/>
  <c r="AL7" i="24"/>
  <c r="AW18" i="24"/>
  <c r="AH24" i="24"/>
  <c r="AS25" i="24"/>
  <c r="Z28" i="24"/>
  <c r="AM6" i="24"/>
  <c r="AS7" i="24"/>
  <c r="AI23" i="24"/>
  <c r="AL24" i="24"/>
  <c r="AI7" i="24"/>
  <c r="AU26" i="24"/>
  <c r="AH26" i="24"/>
  <c r="AT26" i="24"/>
  <c r="AG26" i="24"/>
  <c r="AS26" i="24"/>
  <c r="AF26" i="24"/>
  <c r="AP26" i="24"/>
  <c r="AO26" i="24"/>
  <c r="AM26" i="24"/>
  <c r="AL26" i="24"/>
  <c r="AK26" i="24"/>
  <c r="AI26" i="24"/>
  <c r="AR26" i="24"/>
  <c r="AE26" i="24"/>
  <c r="AW26" i="24"/>
  <c r="AV26" i="24"/>
  <c r="AJ26" i="24"/>
  <c r="AQ26" i="24"/>
  <c r="AO5" i="24"/>
  <c r="Z5" i="24"/>
  <c r="AL5" i="24"/>
  <c r="AV5" i="24"/>
  <c r="AI5" i="24"/>
  <c r="AU5" i="24"/>
  <c r="AH5" i="24"/>
  <c r="AT5" i="24"/>
  <c r="AG5" i="24"/>
  <c r="AS5" i="24"/>
  <c r="AF5" i="24"/>
  <c r="AR5" i="24"/>
  <c r="AE5" i="24"/>
  <c r="AK5" i="24"/>
  <c r="AJ5" i="24"/>
  <c r="AW5" i="24"/>
  <c r="AQ5" i="24"/>
  <c r="AP5" i="24"/>
  <c r="AM5" i="24"/>
  <c r="AO14" i="24"/>
  <c r="Z14" i="24"/>
  <c r="AM14" i="24"/>
  <c r="AL14" i="24"/>
  <c r="AV14" i="24"/>
  <c r="AI14" i="24"/>
  <c r="AU14" i="24"/>
  <c r="AH14" i="24"/>
  <c r="AT14" i="24"/>
  <c r="AG14" i="24"/>
  <c r="AS14" i="24"/>
  <c r="AF14" i="24"/>
  <c r="AR14" i="24"/>
  <c r="AE14" i="24"/>
  <c r="AP14" i="24"/>
  <c r="AJ14" i="24"/>
  <c r="AK14" i="24"/>
  <c r="AQ14" i="24"/>
  <c r="AW14" i="24"/>
  <c r="AU9" i="24"/>
  <c r="AH9" i="24"/>
  <c r="AS9" i="24"/>
  <c r="AF9" i="24"/>
  <c r="AP9" i="24"/>
  <c r="AO9" i="24"/>
  <c r="AM9" i="24"/>
  <c r="AL9" i="24"/>
  <c r="AK9" i="24"/>
  <c r="AI9" i="24"/>
  <c r="AE9" i="24"/>
  <c r="AG9" i="24"/>
  <c r="AV9" i="24"/>
  <c r="AW9" i="24"/>
  <c r="AT9" i="24"/>
  <c r="AR9" i="24"/>
  <c r="AQ9" i="24"/>
  <c r="AJ9" i="24"/>
  <c r="AL16" i="24"/>
  <c r="AK16" i="24"/>
  <c r="AW16" i="24"/>
  <c r="AJ16" i="24"/>
  <c r="AT16" i="24"/>
  <c r="AG16" i="24"/>
  <c r="AS16" i="24"/>
  <c r="AF16" i="24"/>
  <c r="AR16" i="24"/>
  <c r="AE16" i="24"/>
  <c r="AQ16" i="24"/>
  <c r="AP16" i="24"/>
  <c r="AW17" i="24"/>
  <c r="AJ17" i="24"/>
  <c r="AV17" i="24"/>
  <c r="AI17" i="24"/>
  <c r="AU17" i="24"/>
  <c r="AH17" i="24"/>
  <c r="AR17" i="24"/>
  <c r="AE17" i="24"/>
  <c r="AQ17" i="24"/>
  <c r="AP17" i="24"/>
  <c r="AO17" i="24"/>
  <c r="AM17" i="24"/>
  <c r="AT19" i="24"/>
  <c r="AG19" i="24"/>
  <c r="AS19" i="24"/>
  <c r="AF19" i="24"/>
  <c r="AR19" i="24"/>
  <c r="AE19" i="24"/>
  <c r="AO19" i="24"/>
  <c r="AM19" i="24"/>
  <c r="AL19" i="24"/>
  <c r="AK19" i="24"/>
  <c r="AW19" i="24"/>
  <c r="AJ19" i="24"/>
  <c r="AJ22" i="24"/>
  <c r="AI19" i="24"/>
  <c r="AE21" i="24"/>
  <c r="AP22" i="24"/>
  <c r="AL32" i="24"/>
  <c r="AK32" i="24"/>
  <c r="AW32" i="24"/>
  <c r="AJ32" i="24"/>
  <c r="AV32" i="24"/>
  <c r="AI32" i="24"/>
  <c r="AU32" i="24"/>
  <c r="AH32" i="24"/>
  <c r="AT32" i="24"/>
  <c r="AG32" i="24"/>
  <c r="AS32" i="24"/>
  <c r="AF32" i="24"/>
  <c r="AR32" i="24"/>
  <c r="AE32" i="24"/>
  <c r="AQ32" i="24"/>
  <c r="AP32" i="24"/>
  <c r="AO32" i="24"/>
  <c r="Z32" i="24"/>
  <c r="AM32" i="24"/>
  <c r="AQ22" i="24"/>
  <c r="AQ13" i="24"/>
  <c r="AP13" i="24"/>
  <c r="AO13" i="24"/>
  <c r="AK13" i="24"/>
  <c r="AW13" i="24"/>
  <c r="AJ13" i="24"/>
  <c r="AV13" i="24"/>
  <c r="AI13" i="24"/>
  <c r="AU13" i="24"/>
  <c r="AH13" i="24"/>
  <c r="AT13" i="24"/>
  <c r="AG13" i="24"/>
  <c r="Z16" i="24"/>
  <c r="AG17" i="24"/>
  <c r="AQ19" i="24"/>
  <c r="AL21" i="24"/>
  <c r="AV25" i="24"/>
  <c r="AI25" i="24"/>
  <c r="AU25" i="24"/>
  <c r="AH25" i="24"/>
  <c r="AT25" i="24"/>
  <c r="AG25" i="24"/>
  <c r="AQ25" i="24"/>
  <c r="AP25" i="24"/>
  <c r="AO25" i="24"/>
  <c r="Z25" i="24"/>
  <c r="AM25" i="24"/>
  <c r="AL25" i="24"/>
  <c r="AV8" i="24"/>
  <c r="AI8" i="24"/>
  <c r="AT8" i="24"/>
  <c r="AG8" i="24"/>
  <c r="AQ8" i="24"/>
  <c r="AP8" i="24"/>
  <c r="AO8" i="24"/>
  <c r="Z8" i="24"/>
  <c r="AM8" i="24"/>
  <c r="AL8" i="24"/>
  <c r="AW7" i="24"/>
  <c r="AJ7" i="24"/>
  <c r="AU7" i="24"/>
  <c r="AH7" i="24"/>
  <c r="AR7" i="24"/>
  <c r="AE7" i="24"/>
  <c r="AQ7" i="24"/>
  <c r="AP7" i="24"/>
  <c r="AO7" i="24"/>
  <c r="AM7" i="24"/>
  <c r="AH16" i="24"/>
  <c r="AK17" i="24"/>
  <c r="AU19" i="24"/>
  <c r="AQ21" i="24"/>
  <c r="AM23" i="24"/>
  <c r="AL23" i="24"/>
  <c r="AK23" i="24"/>
  <c r="AU23" i="24"/>
  <c r="AH23" i="24"/>
  <c r="AT23" i="24"/>
  <c r="AG23" i="24"/>
  <c r="AS23" i="24"/>
  <c r="AF23" i="24"/>
  <c r="AR23" i="24"/>
  <c r="AE23" i="24"/>
  <c r="AQ23" i="24"/>
  <c r="AK24" i="24"/>
  <c r="AW24" i="24"/>
  <c r="AJ24" i="24"/>
  <c r="AV24" i="24"/>
  <c r="AI24" i="24"/>
  <c r="AS24" i="24"/>
  <c r="AF24" i="24"/>
  <c r="AR24" i="24"/>
  <c r="AE24" i="24"/>
  <c r="AQ24" i="24"/>
  <c r="AP24" i="24"/>
  <c r="AO24" i="24"/>
  <c r="AP30" i="24"/>
  <c r="AO30" i="24"/>
  <c r="AM30" i="24"/>
  <c r="AL30" i="24"/>
  <c r="AK30" i="24"/>
  <c r="AW30" i="24"/>
  <c r="AJ30" i="24"/>
  <c r="AV30" i="24"/>
  <c r="AI30" i="24"/>
  <c r="AU30" i="24"/>
  <c r="AH30" i="24"/>
  <c r="AT30" i="24"/>
  <c r="AG30" i="24"/>
  <c r="AS30" i="24"/>
  <c r="AF30" i="24"/>
  <c r="AR30" i="24"/>
  <c r="AE30" i="24"/>
  <c r="AQ30" i="24"/>
  <c r="AK33" i="24"/>
  <c r="AW33" i="24"/>
  <c r="AJ33" i="24"/>
  <c r="AV33" i="24"/>
  <c r="AI33" i="24"/>
  <c r="AU33" i="24"/>
  <c r="AH33" i="24"/>
  <c r="AT33" i="24"/>
  <c r="AG33" i="24"/>
  <c r="AS33" i="24"/>
  <c r="AF33" i="24"/>
  <c r="AR33" i="24"/>
  <c r="AE33" i="24"/>
  <c r="AQ33" i="24"/>
  <c r="AP33" i="24"/>
  <c r="AO33" i="24"/>
  <c r="AM33" i="24"/>
  <c r="AL33" i="24"/>
  <c r="Y7" i="24"/>
  <c r="Y2" i="24" s="1"/>
  <c r="AI15" i="24"/>
  <c r="AI16" i="24"/>
  <c r="AL17" i="24"/>
  <c r="AV19" i="24"/>
  <c r="AO22" i="24"/>
  <c r="AM22" i="24"/>
  <c r="AL22" i="24"/>
  <c r="AV22" i="24"/>
  <c r="AI22" i="24"/>
  <c r="AU22" i="24"/>
  <c r="AH22" i="24"/>
  <c r="AT22" i="24"/>
  <c r="AG22" i="24"/>
  <c r="AS22" i="24"/>
  <c r="AF22" i="24"/>
  <c r="AR22" i="24"/>
  <c r="AE22" i="24"/>
  <c r="AP21" i="24"/>
  <c r="AO21" i="24"/>
  <c r="AM21" i="24"/>
  <c r="AW21" i="24"/>
  <c r="AJ21" i="24"/>
  <c r="AV21" i="24"/>
  <c r="AI21" i="24"/>
  <c r="AU21" i="24"/>
  <c r="AH21" i="24"/>
  <c r="AT21" i="24"/>
  <c r="AG21" i="24"/>
  <c r="AS21" i="24"/>
  <c r="AF21" i="24"/>
  <c r="AL6" i="24"/>
  <c r="AW6" i="24"/>
  <c r="AJ6" i="24"/>
  <c r="AT6" i="24"/>
  <c r="AG6" i="24"/>
  <c r="AS6" i="24"/>
  <c r="AF6" i="24"/>
  <c r="AR6" i="24"/>
  <c r="AE6" i="24"/>
  <c r="AQ6" i="24"/>
  <c r="AP6" i="24"/>
  <c r="AE8" i="24"/>
  <c r="AT11" i="24"/>
  <c r="AG11" i="24"/>
  <c r="AS11" i="24"/>
  <c r="AF11" i="24"/>
  <c r="AR11" i="24"/>
  <c r="AE11" i="24"/>
  <c r="AO11" i="24"/>
  <c r="AM11" i="24"/>
  <c r="AL11" i="24"/>
  <c r="AK11" i="24"/>
  <c r="AW11" i="24"/>
  <c r="AJ11" i="24"/>
  <c r="AJ15" i="24"/>
  <c r="AM16" i="24"/>
  <c r="AS17" i="24"/>
  <c r="AE25" i="24"/>
  <c r="AW34" i="24"/>
  <c r="AJ34" i="24"/>
  <c r="AV34" i="24"/>
  <c r="AI34" i="24"/>
  <c r="AU34" i="24"/>
  <c r="AH34" i="24"/>
  <c r="AT34" i="24"/>
  <c r="AG34" i="24"/>
  <c r="AS34" i="24"/>
  <c r="AF34" i="24"/>
  <c r="AR34" i="24"/>
  <c r="AE34" i="24"/>
  <c r="AQ34" i="24"/>
  <c r="AP34" i="24"/>
  <c r="AO34" i="24"/>
  <c r="AM34" i="24"/>
  <c r="AL34" i="24"/>
  <c r="AK34" i="24"/>
  <c r="AK21" i="24"/>
  <c r="AF8" i="24"/>
  <c r="AO15" i="24"/>
  <c r="AH6" i="24"/>
  <c r="AG7" i="24"/>
  <c r="AH8" i="24"/>
  <c r="AT10" i="24"/>
  <c r="AG10" i="24"/>
  <c r="AS10" i="24"/>
  <c r="AF10" i="24"/>
  <c r="AR10" i="24"/>
  <c r="AE10" i="24"/>
  <c r="AO10" i="24"/>
  <c r="Z10" i="24"/>
  <c r="AM10" i="24"/>
  <c r="AL10" i="24"/>
  <c r="AK10" i="24"/>
  <c r="AW10" i="24"/>
  <c r="AJ10" i="24"/>
  <c r="AI11" i="24"/>
  <c r="AF13" i="24"/>
  <c r="AU16" i="24"/>
  <c r="AV18" i="24"/>
  <c r="AI18" i="24"/>
  <c r="AU18" i="24"/>
  <c r="AH18" i="24"/>
  <c r="AT18" i="24"/>
  <c r="AG18" i="24"/>
  <c r="AQ18" i="24"/>
  <c r="AP18" i="24"/>
  <c r="AO18" i="24"/>
  <c r="AM18" i="24"/>
  <c r="AL18" i="24"/>
  <c r="AG24" i="24"/>
  <c r="AF25" i="24"/>
  <c r="AO31" i="24"/>
  <c r="Z31" i="24"/>
  <c r="AM31" i="24"/>
  <c r="AL31" i="24"/>
  <c r="AK31" i="24"/>
  <c r="AW31" i="24"/>
  <c r="AJ31" i="24"/>
  <c r="AV31" i="24"/>
  <c r="AI31" i="24"/>
  <c r="AU31" i="24"/>
  <c r="AH31" i="24"/>
  <c r="AT31" i="24"/>
  <c r="AG31" i="24"/>
  <c r="AS31" i="24"/>
  <c r="AF31" i="24"/>
  <c r="AR31" i="24"/>
  <c r="AE31" i="24"/>
  <c r="AQ31" i="24"/>
  <c r="AP31" i="24"/>
  <c r="AM15" i="24"/>
  <c r="AL15" i="24"/>
  <c r="AK15" i="24"/>
  <c r="AU15" i="24"/>
  <c r="AH15" i="24"/>
  <c r="AT15" i="24"/>
  <c r="AG15" i="24"/>
  <c r="AS15" i="24"/>
  <c r="AF15" i="24"/>
  <c r="AR15" i="24"/>
  <c r="AE15" i="24"/>
  <c r="AQ15" i="24"/>
  <c r="AK22" i="24"/>
  <c r="AO16" i="24"/>
  <c r="AT17" i="24"/>
  <c r="AI6" i="24"/>
  <c r="AJ8" i="24"/>
  <c r="AP11" i="24"/>
  <c r="AL13" i="24"/>
  <c r="AV15" i="24"/>
  <c r="AV16" i="24"/>
  <c r="AJ25" i="24"/>
  <c r="AH12" i="24"/>
  <c r="AU12" i="24"/>
  <c r="AH20" i="24"/>
  <c r="AU20" i="24"/>
  <c r="AI27" i="24"/>
  <c r="AV27" i="24"/>
  <c r="AH28" i="24"/>
  <c r="AU28" i="24"/>
  <c r="AF29" i="24"/>
  <c r="AS29" i="24"/>
  <c r="AI12" i="24"/>
  <c r="AV12" i="24"/>
  <c r="AI20" i="24"/>
  <c r="AV20" i="24"/>
  <c r="AJ27" i="24"/>
  <c r="AW27" i="24"/>
  <c r="AI28" i="24"/>
  <c r="AV28" i="24"/>
  <c r="AG29" i="24"/>
  <c r="AT29" i="24"/>
  <c r="AJ12" i="24"/>
  <c r="AW12" i="24"/>
  <c r="AJ20" i="24"/>
  <c r="AW20" i="24"/>
  <c r="AK27" i="24"/>
  <c r="AJ28" i="24"/>
  <c r="AW28" i="24"/>
  <c r="AH29" i="24"/>
  <c r="AU29" i="24"/>
  <c r="AK12" i="24"/>
  <c r="AK20" i="24"/>
  <c r="AL27" i="24"/>
  <c r="AK28" i="24"/>
  <c r="AI29" i="24"/>
  <c r="AV29" i="24"/>
  <c r="AL12" i="24"/>
  <c r="AL20" i="24"/>
  <c r="AM27" i="24"/>
  <c r="AL28" i="24"/>
  <c r="AJ29" i="24"/>
  <c r="AW29" i="24"/>
  <c r="AP12" i="24"/>
  <c r="AP20" i="24"/>
  <c r="AQ27" i="24"/>
  <c r="AP28" i="24"/>
  <c r="AM29" i="24"/>
  <c r="AR27" i="24"/>
  <c r="AQ28" i="24"/>
  <c r="Z29" i="24"/>
  <c r="AO29" i="24"/>
  <c r="AQ12" i="24"/>
  <c r="AQ20" i="24"/>
  <c r="AE12" i="24"/>
  <c r="AE20" i="24"/>
  <c r="AF27" i="24"/>
  <c r="AE28" i="24"/>
  <c r="AP29" i="24"/>
  <c r="X3" i="23"/>
  <c r="N3" i="23"/>
  <c r="Y3" i="23" s="1"/>
  <c r="X34" i="23"/>
  <c r="N34" i="23"/>
  <c r="C34" i="23"/>
  <c r="AC34" i="23" s="1"/>
  <c r="X33" i="23"/>
  <c r="N33" i="23"/>
  <c r="C33" i="23"/>
  <c r="AC33" i="23" s="1"/>
  <c r="X32" i="23"/>
  <c r="N32" i="23"/>
  <c r="D32" i="23"/>
  <c r="AC32" i="23" s="1"/>
  <c r="C32" i="23"/>
  <c r="X31" i="23"/>
  <c r="N31" i="23"/>
  <c r="C31" i="23"/>
  <c r="AC31" i="23" s="1"/>
  <c r="X30" i="23"/>
  <c r="N30" i="23"/>
  <c r="D30" i="23"/>
  <c r="AC30" i="23" s="1"/>
  <c r="C30" i="23"/>
  <c r="AA29" i="23"/>
  <c r="X29" i="23"/>
  <c r="N29" i="23"/>
  <c r="D29" i="23"/>
  <c r="AC29" i="23" s="1"/>
  <c r="C29" i="23"/>
  <c r="X28" i="23"/>
  <c r="N28" i="23"/>
  <c r="C28" i="23"/>
  <c r="AC28" i="23" s="1"/>
  <c r="AT28" i="23" s="1"/>
  <c r="X27" i="23"/>
  <c r="AA27" i="23" s="1"/>
  <c r="N27" i="23"/>
  <c r="D27" i="23"/>
  <c r="AC27" i="23" s="1"/>
  <c r="C27" i="23"/>
  <c r="AA26" i="23"/>
  <c r="X26" i="23"/>
  <c r="N26" i="23"/>
  <c r="C26" i="23"/>
  <c r="AC26" i="23" s="1"/>
  <c r="X25" i="23"/>
  <c r="N25" i="23"/>
  <c r="D25" i="23"/>
  <c r="AC25" i="23" s="1"/>
  <c r="AW25" i="23" s="1"/>
  <c r="C25" i="23"/>
  <c r="X24" i="23"/>
  <c r="N24" i="23"/>
  <c r="D24" i="23"/>
  <c r="AC24" i="23" s="1"/>
  <c r="C24" i="23"/>
  <c r="X23" i="23"/>
  <c r="N23" i="23"/>
  <c r="C23" i="23"/>
  <c r="AC23" i="23" s="1"/>
  <c r="AA22" i="23"/>
  <c r="X22" i="23"/>
  <c r="N22" i="23"/>
  <c r="C22" i="23"/>
  <c r="AC22" i="23" s="1"/>
  <c r="AA21" i="23"/>
  <c r="X21" i="23"/>
  <c r="N21" i="23"/>
  <c r="D21" i="23"/>
  <c r="AC21" i="23" s="1"/>
  <c r="AQ21" i="23" s="1"/>
  <c r="C21" i="23"/>
  <c r="X20" i="23"/>
  <c r="AA20" i="23" s="1"/>
  <c r="N20" i="23"/>
  <c r="D20" i="23"/>
  <c r="AC20" i="23" s="1"/>
  <c r="C20" i="23"/>
  <c r="X19" i="23"/>
  <c r="N19" i="23"/>
  <c r="D19" i="23"/>
  <c r="AC19" i="23" s="1"/>
  <c r="AH19" i="23" s="1"/>
  <c r="C19" i="23"/>
  <c r="X18" i="23"/>
  <c r="AA18" i="23" s="1"/>
  <c r="N18" i="23"/>
  <c r="C18" i="23"/>
  <c r="AC18" i="23" s="1"/>
  <c r="X17" i="23"/>
  <c r="AA17" i="23" s="1"/>
  <c r="N17" i="23"/>
  <c r="D17" i="23"/>
  <c r="AC17" i="23" s="1"/>
  <c r="AK17" i="23" s="1"/>
  <c r="C17" i="23"/>
  <c r="X16" i="23"/>
  <c r="AA16" i="23" s="1"/>
  <c r="N16" i="23"/>
  <c r="C16" i="23"/>
  <c r="AC16" i="23" s="1"/>
  <c r="X15" i="23"/>
  <c r="N15" i="23"/>
  <c r="C15" i="23"/>
  <c r="AC15" i="23" s="1"/>
  <c r="X14" i="23"/>
  <c r="N14" i="23"/>
  <c r="D14" i="23"/>
  <c r="AC14" i="23" s="1"/>
  <c r="C14" i="23"/>
  <c r="X13" i="23"/>
  <c r="AA13" i="23" s="1"/>
  <c r="N13" i="23"/>
  <c r="C13" i="23"/>
  <c r="AC13" i="23" s="1"/>
  <c r="AR13" i="23" s="1"/>
  <c r="X12" i="23"/>
  <c r="N12" i="23"/>
  <c r="D12" i="23"/>
  <c r="AC12" i="23" s="1"/>
  <c r="C12" i="23"/>
  <c r="AV11" i="23"/>
  <c r="AU11" i="23"/>
  <c r="AT11" i="23"/>
  <c r="AS11" i="23"/>
  <c r="AR11" i="23"/>
  <c r="AP11" i="23"/>
  <c r="AO11" i="23"/>
  <c r="AM11" i="23"/>
  <c r="AL11" i="23"/>
  <c r="AK11" i="23"/>
  <c r="AJ11" i="23"/>
  <c r="AI11" i="23"/>
  <c r="AH11" i="23"/>
  <c r="AG11" i="23"/>
  <c r="AF11" i="23"/>
  <c r="AE11" i="23"/>
  <c r="AC11" i="23"/>
  <c r="AQ11" i="23" s="1"/>
  <c r="AA11" i="23"/>
  <c r="X11" i="23"/>
  <c r="N11" i="23"/>
  <c r="X10" i="23"/>
  <c r="N10" i="23"/>
  <c r="C10" i="23"/>
  <c r="AC10" i="23" s="1"/>
  <c r="AJ10" i="23" s="1"/>
  <c r="X9" i="23"/>
  <c r="AA9" i="23" s="1"/>
  <c r="N9" i="23"/>
  <c r="C9" i="23"/>
  <c r="AC9" i="23" s="1"/>
  <c r="X8" i="23"/>
  <c r="N8" i="23"/>
  <c r="C8" i="23"/>
  <c r="AC8" i="23" s="1"/>
  <c r="AQ8" i="23" s="1"/>
  <c r="X7" i="23"/>
  <c r="N7" i="23"/>
  <c r="D7" i="23"/>
  <c r="AC7" i="23" s="1"/>
  <c r="C7" i="23"/>
  <c r="X6" i="23"/>
  <c r="AA6" i="23" s="1"/>
  <c r="N6" i="23"/>
  <c r="D6" i="23"/>
  <c r="AC6" i="23" s="1"/>
  <c r="C6" i="23"/>
  <c r="AA5" i="23"/>
  <c r="X5" i="23"/>
  <c r="N5" i="23"/>
  <c r="C5" i="23"/>
  <c r="AC5" i="23" s="1"/>
  <c r="G3" i="7"/>
  <c r="G4" i="7"/>
  <c r="G5" i="7"/>
  <c r="G11" i="7"/>
  <c r="G8" i="7"/>
  <c r="G7" i="7"/>
  <c r="G16" i="7"/>
  <c r="G10" i="7"/>
  <c r="G13" i="7"/>
  <c r="G19" i="7"/>
  <c r="G14" i="7"/>
  <c r="G15" i="7"/>
  <c r="G20" i="7"/>
  <c r="G22" i="7"/>
  <c r="G21" i="7"/>
  <c r="G23" i="7"/>
  <c r="G24" i="7"/>
  <c r="G9" i="7"/>
  <c r="G25" i="7"/>
  <c r="G6" i="7"/>
  <c r="G26" i="7"/>
  <c r="G17" i="7"/>
  <c r="G18" i="7"/>
  <c r="G27" i="7"/>
  <c r="G12" i="7"/>
  <c r="G2" i="7"/>
  <c r="F23" i="7"/>
  <c r="F24" i="7"/>
  <c r="F9" i="7"/>
  <c r="F25" i="7"/>
  <c r="F6" i="7"/>
  <c r="F26" i="7"/>
  <c r="F17" i="7"/>
  <c r="C17" i="7" s="1"/>
  <c r="F18" i="7"/>
  <c r="C18" i="7" s="1"/>
  <c r="F27" i="7"/>
  <c r="F8" i="7"/>
  <c r="G7" i="3"/>
  <c r="G10" i="3"/>
  <c r="G13" i="3"/>
  <c r="G11" i="3"/>
  <c r="G12" i="3"/>
  <c r="G17" i="3"/>
  <c r="G19" i="3"/>
  <c r="G3" i="3"/>
  <c r="G18" i="3"/>
  <c r="G15" i="3"/>
  <c r="C15" i="3" s="1"/>
  <c r="G4" i="3"/>
  <c r="K3" i="2"/>
  <c r="H3" i="2"/>
  <c r="AA34" i="20"/>
  <c r="AA34" i="22"/>
  <c r="C9" i="7" l="1"/>
  <c r="C6" i="7"/>
  <c r="Z23" i="24"/>
  <c r="Z12" i="24"/>
  <c r="AA7" i="24"/>
  <c r="Z33" i="24"/>
  <c r="Z7" i="24"/>
  <c r="Y14" i="23"/>
  <c r="AA14" i="23" s="1"/>
  <c r="Y30" i="23"/>
  <c r="AA30" i="23" s="1"/>
  <c r="Y34" i="23"/>
  <c r="AA34" i="23" s="1"/>
  <c r="Y33" i="23"/>
  <c r="AA33" i="23" s="1"/>
  <c r="Y15" i="23"/>
  <c r="AA15" i="23" s="1"/>
  <c r="Y25" i="23"/>
  <c r="AA25" i="23"/>
  <c r="Y31" i="23"/>
  <c r="AA31" i="23" s="1"/>
  <c r="Y10" i="23"/>
  <c r="AA10" i="23" s="1"/>
  <c r="Y19" i="23"/>
  <c r="AA19" i="23" s="1"/>
  <c r="Y23" i="23"/>
  <c r="AA23" i="23" s="1"/>
  <c r="Y7" i="23"/>
  <c r="AA7" i="23" s="1"/>
  <c r="Y32" i="23"/>
  <c r="AA32" i="23" s="1"/>
  <c r="AL6" i="23"/>
  <c r="AQ6" i="23"/>
  <c r="AP6" i="23"/>
  <c r="AM6" i="23"/>
  <c r="AT6" i="23"/>
  <c r="AQ12" i="23"/>
  <c r="AR12" i="23"/>
  <c r="AP12" i="23"/>
  <c r="AL12" i="23"/>
  <c r="AI12" i="23"/>
  <c r="AG12" i="23"/>
  <c r="AU19" i="23"/>
  <c r="AQ5" i="23"/>
  <c r="AO5" i="23"/>
  <c r="AI5" i="23"/>
  <c r="AH5" i="23"/>
  <c r="AF5" i="23"/>
  <c r="AP5" i="23"/>
  <c r="AE5" i="23"/>
  <c r="AV5" i="23"/>
  <c r="AS5" i="23"/>
  <c r="AU5" i="23"/>
  <c r="AR5" i="23"/>
  <c r="AU27" i="23"/>
  <c r="AM27" i="23"/>
  <c r="AG27" i="23"/>
  <c r="AT27" i="23"/>
  <c r="AQ14" i="23"/>
  <c r="AP14" i="23"/>
  <c r="AI14" i="23"/>
  <c r="AO14" i="23"/>
  <c r="AF14" i="23"/>
  <c r="Z14" i="23"/>
  <c r="AS14" i="23"/>
  <c r="AV14" i="23"/>
  <c r="AW15" i="23"/>
  <c r="AI15" i="23"/>
  <c r="AP15" i="23"/>
  <c r="AH15" i="23"/>
  <c r="AE15" i="23"/>
  <c r="AV15" i="23"/>
  <c r="AR15" i="23"/>
  <c r="AU15" i="23"/>
  <c r="Z15" i="23"/>
  <c r="AK15" i="23"/>
  <c r="AO15" i="23"/>
  <c r="AM15" i="23"/>
  <c r="AL15" i="23"/>
  <c r="AT20" i="23"/>
  <c r="AS20" i="23"/>
  <c r="AL20" i="23"/>
  <c r="AF20" i="23"/>
  <c r="AS6" i="23"/>
  <c r="AM12" i="23"/>
  <c r="AF28" i="23"/>
  <c r="AS12" i="23"/>
  <c r="AL28" i="23"/>
  <c r="AT12" i="23"/>
  <c r="AV12" i="23"/>
  <c r="AG6" i="23"/>
  <c r="AE12" i="23"/>
  <c r="AJ25" i="23"/>
  <c r="AF12" i="23"/>
  <c r="AR29" i="23"/>
  <c r="AE29" i="23"/>
  <c r="AQ29" i="23"/>
  <c r="AP29" i="23"/>
  <c r="AO29" i="23"/>
  <c r="AM29" i="23"/>
  <c r="AL29" i="23"/>
  <c r="AK29" i="23"/>
  <c r="AW29" i="23"/>
  <c r="AJ29" i="23"/>
  <c r="AV29" i="23"/>
  <c r="AI29" i="23"/>
  <c r="AU29" i="23"/>
  <c r="AH29" i="23"/>
  <c r="AT29" i="23"/>
  <c r="AG29" i="23"/>
  <c r="AS29" i="23"/>
  <c r="AF29" i="23"/>
  <c r="AK18" i="23"/>
  <c r="AV18" i="23"/>
  <c r="AI18" i="23"/>
  <c r="AU18" i="23"/>
  <c r="AH18" i="23"/>
  <c r="AQ18" i="23"/>
  <c r="AT18" i="23"/>
  <c r="AG18" i="23"/>
  <c r="AS18" i="23"/>
  <c r="AF18" i="23"/>
  <c r="AR18" i="23"/>
  <c r="AE18" i="23"/>
  <c r="AP18" i="23"/>
  <c r="AO18" i="23"/>
  <c r="AM18" i="23"/>
  <c r="AL18" i="23"/>
  <c r="AL32" i="23"/>
  <c r="AK32" i="23"/>
  <c r="AW32" i="23"/>
  <c r="AJ32" i="23"/>
  <c r="AV32" i="23"/>
  <c r="AI32" i="23"/>
  <c r="AU32" i="23"/>
  <c r="AH32" i="23"/>
  <c r="AT32" i="23"/>
  <c r="AG32" i="23"/>
  <c r="AS32" i="23"/>
  <c r="AF32" i="23"/>
  <c r="AR32" i="23"/>
  <c r="AE32" i="23"/>
  <c r="AQ32" i="23"/>
  <c r="AP32" i="23"/>
  <c r="AO32" i="23"/>
  <c r="Z32" i="23"/>
  <c r="AM32" i="23"/>
  <c r="AL7" i="23"/>
  <c r="AV7" i="23"/>
  <c r="AI7" i="23"/>
  <c r="AU7" i="23"/>
  <c r="AH7" i="23"/>
  <c r="AT7" i="23"/>
  <c r="AG7" i="23"/>
  <c r="AS7" i="23"/>
  <c r="AF7" i="23"/>
  <c r="AP7" i="23"/>
  <c r="AO23" i="23"/>
  <c r="AW26" i="23"/>
  <c r="AJ26" i="23"/>
  <c r="AV26" i="23"/>
  <c r="AI26" i="23"/>
  <c r="AU26" i="23"/>
  <c r="AH26" i="23"/>
  <c r="AT26" i="23"/>
  <c r="AG26" i="23"/>
  <c r="AS26" i="23"/>
  <c r="AF26" i="23"/>
  <c r="AR26" i="23"/>
  <c r="AE26" i="23"/>
  <c r="AP26" i="23"/>
  <c r="AQ26" i="23"/>
  <c r="AO26" i="23"/>
  <c r="AM26" i="23"/>
  <c r="AL26" i="23"/>
  <c r="AK26" i="23"/>
  <c r="AW9" i="23"/>
  <c r="AJ9" i="23"/>
  <c r="AT9" i="23"/>
  <c r="AG9" i="23"/>
  <c r="AS9" i="23"/>
  <c r="AF9" i="23"/>
  <c r="AP9" i="23"/>
  <c r="AR9" i="23"/>
  <c r="AE9" i="23"/>
  <c r="AQ9" i="23"/>
  <c r="AM9" i="23"/>
  <c r="AW10" i="23"/>
  <c r="AE7" i="23"/>
  <c r="AJ7" i="23"/>
  <c r="AI8" i="23"/>
  <c r="AM7" i="23"/>
  <c r="AJ8" i="23"/>
  <c r="AH9" i="23"/>
  <c r="AO16" i="23"/>
  <c r="AL16" i="23"/>
  <c r="AK16" i="23"/>
  <c r="AT16" i="23"/>
  <c r="AG16" i="23"/>
  <c r="AW16" i="23"/>
  <c r="AJ16" i="23"/>
  <c r="AV16" i="23"/>
  <c r="AI16" i="23"/>
  <c r="AU16" i="23"/>
  <c r="AH16" i="23"/>
  <c r="AS16" i="23"/>
  <c r="AF16" i="23"/>
  <c r="AR16" i="23"/>
  <c r="AE16" i="23"/>
  <c r="AQ16" i="23"/>
  <c r="AP16" i="23"/>
  <c r="AR21" i="23"/>
  <c r="AE21" i="23"/>
  <c r="AP21" i="23"/>
  <c r="AO21" i="23"/>
  <c r="AM21" i="23"/>
  <c r="AL21" i="23"/>
  <c r="AW21" i="23"/>
  <c r="AJ21" i="23"/>
  <c r="AK21" i="23"/>
  <c r="AV21" i="23"/>
  <c r="AI21" i="23"/>
  <c r="AU21" i="23"/>
  <c r="AH21" i="23"/>
  <c r="AT21" i="23"/>
  <c r="AG21" i="23"/>
  <c r="AS21" i="23"/>
  <c r="AF21" i="23"/>
  <c r="AM24" i="23"/>
  <c r="AK24" i="23"/>
  <c r="AW24" i="23"/>
  <c r="AJ24" i="23"/>
  <c r="AV24" i="23"/>
  <c r="AI24" i="23"/>
  <c r="AU24" i="23"/>
  <c r="AH24" i="23"/>
  <c r="AS24" i="23"/>
  <c r="AF24" i="23"/>
  <c r="AT24" i="23"/>
  <c r="AG24" i="23"/>
  <c r="AR24" i="23"/>
  <c r="AE24" i="23"/>
  <c r="AQ24" i="23"/>
  <c r="AP24" i="23"/>
  <c r="AO24" i="23"/>
  <c r="AP30" i="23"/>
  <c r="AO30" i="23"/>
  <c r="Z30" i="23"/>
  <c r="AM30" i="23"/>
  <c r="AL30" i="23"/>
  <c r="AK30" i="23"/>
  <c r="AW30" i="23"/>
  <c r="AJ30" i="23"/>
  <c r="AV30" i="23"/>
  <c r="AI30" i="23"/>
  <c r="AU30" i="23"/>
  <c r="AH30" i="23"/>
  <c r="AT30" i="23"/>
  <c r="AG30" i="23"/>
  <c r="AS30" i="23"/>
  <c r="AF30" i="23"/>
  <c r="AR30" i="23"/>
  <c r="AE30" i="23"/>
  <c r="AQ30" i="23"/>
  <c r="AK33" i="23"/>
  <c r="AW33" i="23"/>
  <c r="AJ33" i="23"/>
  <c r="AV33" i="23"/>
  <c r="AI33" i="23"/>
  <c r="AU33" i="23"/>
  <c r="AH33" i="23"/>
  <c r="AT33" i="23"/>
  <c r="AG33" i="23"/>
  <c r="AS33" i="23"/>
  <c r="AF33" i="23"/>
  <c r="AR33" i="23"/>
  <c r="AE33" i="23"/>
  <c r="AQ33" i="23"/>
  <c r="AP33" i="23"/>
  <c r="AO33" i="23"/>
  <c r="Z33" i="23"/>
  <c r="AM33" i="23"/>
  <c r="AL33" i="23"/>
  <c r="AK9" i="23"/>
  <c r="AQ22" i="23"/>
  <c r="AO22" i="23"/>
  <c r="AM22" i="23"/>
  <c r="AL22" i="23"/>
  <c r="AK22" i="23"/>
  <c r="AV22" i="23"/>
  <c r="AI22" i="23"/>
  <c r="AW22" i="23"/>
  <c r="AJ22" i="23"/>
  <c r="AU22" i="23"/>
  <c r="AH22" i="23"/>
  <c r="AT22" i="23"/>
  <c r="AG22" i="23"/>
  <c r="AS22" i="23"/>
  <c r="AF22" i="23"/>
  <c r="AR22" i="23"/>
  <c r="AE22" i="23"/>
  <c r="AA8" i="23"/>
  <c r="AI9" i="23"/>
  <c r="AG10" i="23"/>
  <c r="AM8" i="23"/>
  <c r="AE13" i="23"/>
  <c r="AR7" i="23"/>
  <c r="AP8" i="23"/>
  <c r="AL9" i="23"/>
  <c r="AQ13" i="23"/>
  <c r="AA24" i="23"/>
  <c r="AV10" i="23"/>
  <c r="AI10" i="23"/>
  <c r="AS10" i="23"/>
  <c r="AF10" i="23"/>
  <c r="AR10" i="23"/>
  <c r="AE10" i="23"/>
  <c r="AQ10" i="23"/>
  <c r="AP10" i="23"/>
  <c r="AO10" i="23"/>
  <c r="AL10" i="23"/>
  <c r="AJ18" i="23"/>
  <c r="AW7" i="23"/>
  <c r="AK10" i="23"/>
  <c r="AM16" i="23"/>
  <c r="AV19" i="23"/>
  <c r="AI19" i="23"/>
  <c r="AT19" i="23"/>
  <c r="AG19" i="23"/>
  <c r="AS19" i="23"/>
  <c r="AF19" i="23"/>
  <c r="AR19" i="23"/>
  <c r="AE19" i="23"/>
  <c r="AQ19" i="23"/>
  <c r="AO19" i="23"/>
  <c r="Z19" i="23"/>
  <c r="AP19" i="23"/>
  <c r="AM19" i="23"/>
  <c r="AL19" i="23"/>
  <c r="AK19" i="23"/>
  <c r="AW19" i="23"/>
  <c r="AJ19" i="23"/>
  <c r="AL24" i="23"/>
  <c r="AW34" i="23"/>
  <c r="AJ34" i="23"/>
  <c r="AV34" i="23"/>
  <c r="AI34" i="23"/>
  <c r="AU34" i="23"/>
  <c r="AH34" i="23"/>
  <c r="AT34" i="23"/>
  <c r="AG34" i="23"/>
  <c r="AS34" i="23"/>
  <c r="AF34" i="23"/>
  <c r="AR34" i="23"/>
  <c r="AE34" i="23"/>
  <c r="AQ34" i="23"/>
  <c r="AP34" i="23"/>
  <c r="AO34" i="23"/>
  <c r="Z34" i="23"/>
  <c r="AM34" i="23"/>
  <c r="AL34" i="23"/>
  <c r="AK34" i="23"/>
  <c r="AK8" i="23"/>
  <c r="AU8" i="23"/>
  <c r="AH8" i="23"/>
  <c r="AT8" i="23"/>
  <c r="AG8" i="23"/>
  <c r="AS8" i="23"/>
  <c r="AF8" i="23"/>
  <c r="AR8" i="23"/>
  <c r="AE8" i="23"/>
  <c r="AO8" i="23"/>
  <c r="AK7" i="23"/>
  <c r="AO7" i="23"/>
  <c r="AS13" i="23"/>
  <c r="AF13" i="23"/>
  <c r="AP13" i="23"/>
  <c r="AO13" i="23"/>
  <c r="AM13" i="23"/>
  <c r="AL13" i="23"/>
  <c r="AK13" i="23"/>
  <c r="AW13" i="23"/>
  <c r="AJ13" i="23"/>
  <c r="AV13" i="23"/>
  <c r="AI13" i="23"/>
  <c r="AU13" i="23"/>
  <c r="AH13" i="23"/>
  <c r="AT13" i="23"/>
  <c r="AG13" i="23"/>
  <c r="AQ7" i="23"/>
  <c r="AH10" i="23"/>
  <c r="AW18" i="23"/>
  <c r="AO6" i="23"/>
  <c r="AK6" i="23"/>
  <c r="AW6" i="23"/>
  <c r="AJ6" i="23"/>
  <c r="AV6" i="23"/>
  <c r="AI6" i="23"/>
  <c r="AU6" i="23"/>
  <c r="AH6" i="23"/>
  <c r="AR6" i="23"/>
  <c r="AE6" i="23"/>
  <c r="AV8" i="23"/>
  <c r="AU9" i="23"/>
  <c r="AM10" i="23"/>
  <c r="AO31" i="23"/>
  <c r="Z31" i="23"/>
  <c r="AM31" i="23"/>
  <c r="AL31" i="23"/>
  <c r="AK31" i="23"/>
  <c r="AW31" i="23"/>
  <c r="AJ31" i="23"/>
  <c r="AV31" i="23"/>
  <c r="AI31" i="23"/>
  <c r="AU31" i="23"/>
  <c r="AH31" i="23"/>
  <c r="AT31" i="23"/>
  <c r="AG31" i="23"/>
  <c r="AS31" i="23"/>
  <c r="AF31" i="23"/>
  <c r="AR31" i="23"/>
  <c r="AE31" i="23"/>
  <c r="AQ31" i="23"/>
  <c r="AP31" i="23"/>
  <c r="AU10" i="23"/>
  <c r="AP23" i="23"/>
  <c r="AM23" i="23"/>
  <c r="AL23" i="23"/>
  <c r="AK23" i="23"/>
  <c r="AW23" i="23"/>
  <c r="AJ23" i="23"/>
  <c r="AU23" i="23"/>
  <c r="AH23" i="23"/>
  <c r="AV23" i="23"/>
  <c r="AI23" i="23"/>
  <c r="AT23" i="23"/>
  <c r="AG23" i="23"/>
  <c r="AS23" i="23"/>
  <c r="AF23" i="23"/>
  <c r="AR23" i="23"/>
  <c r="AE23" i="23"/>
  <c r="AQ23" i="23"/>
  <c r="AL8" i="23"/>
  <c r="AO9" i="23"/>
  <c r="AF6" i="23"/>
  <c r="AW8" i="23"/>
  <c r="AV9" i="23"/>
  <c r="AT10" i="23"/>
  <c r="AL17" i="23"/>
  <c r="AW17" i="23"/>
  <c r="AJ17" i="23"/>
  <c r="AV17" i="23"/>
  <c r="AI17" i="23"/>
  <c r="AR17" i="23"/>
  <c r="AE17" i="23"/>
  <c r="AU17" i="23"/>
  <c r="AH17" i="23"/>
  <c r="AT17" i="23"/>
  <c r="AG17" i="23"/>
  <c r="AS17" i="23"/>
  <c r="AF17" i="23"/>
  <c r="AQ17" i="23"/>
  <c r="AP17" i="23"/>
  <c r="AO17" i="23"/>
  <c r="AM17" i="23"/>
  <c r="AP22" i="23"/>
  <c r="AK25" i="23"/>
  <c r="AV25" i="23"/>
  <c r="AI25" i="23"/>
  <c r="AU25" i="23"/>
  <c r="AH25" i="23"/>
  <c r="AT25" i="23"/>
  <c r="AG25" i="23"/>
  <c r="AS25" i="23"/>
  <c r="AF25" i="23"/>
  <c r="AQ25" i="23"/>
  <c r="AR25" i="23"/>
  <c r="AE25" i="23"/>
  <c r="AP25" i="23"/>
  <c r="AO25" i="23"/>
  <c r="Z25" i="23"/>
  <c r="AM25" i="23"/>
  <c r="AL25" i="23"/>
  <c r="AW11" i="23"/>
  <c r="AH12" i="23"/>
  <c r="AU12" i="23"/>
  <c r="AE14" i="23"/>
  <c r="AR14" i="23"/>
  <c r="AQ15" i="23"/>
  <c r="AH20" i="23"/>
  <c r="AU20" i="23"/>
  <c r="AI27" i="23"/>
  <c r="AV27" i="23"/>
  <c r="AH28" i="23"/>
  <c r="AU28" i="23"/>
  <c r="AI20" i="23"/>
  <c r="AV20" i="23"/>
  <c r="AJ27" i="23"/>
  <c r="AW27" i="23"/>
  <c r="AI28" i="23"/>
  <c r="AV28" i="23"/>
  <c r="AG5" i="23"/>
  <c r="AT5" i="23"/>
  <c r="AJ12" i="23"/>
  <c r="AW12" i="23"/>
  <c r="AG14" i="23"/>
  <c r="AT14" i="23"/>
  <c r="AF15" i="23"/>
  <c r="AS15" i="23"/>
  <c r="AJ20" i="23"/>
  <c r="AW20" i="23"/>
  <c r="AK27" i="23"/>
  <c r="AJ28" i="23"/>
  <c r="AW28" i="23"/>
  <c r="AK12" i="23"/>
  <c r="AH14" i="23"/>
  <c r="AU14" i="23"/>
  <c r="AG15" i="23"/>
  <c r="AT15" i="23"/>
  <c r="AK20" i="23"/>
  <c r="AL27" i="23"/>
  <c r="AK28" i="23"/>
  <c r="AM20" i="23"/>
  <c r="AO27" i="23"/>
  <c r="Y28" i="23"/>
  <c r="AA28" i="23" s="1"/>
  <c r="AM28" i="23"/>
  <c r="AJ5" i="23"/>
  <c r="AW5" i="23"/>
  <c r="Y12" i="23"/>
  <c r="Z12" i="23" s="1"/>
  <c r="AJ14" i="23"/>
  <c r="AW14" i="23"/>
  <c r="AK5" i="23"/>
  <c r="AO12" i="23"/>
  <c r="AK14" i="23"/>
  <c r="AJ15" i="23"/>
  <c r="AO20" i="23"/>
  <c r="AP27" i="23"/>
  <c r="AO28" i="23"/>
  <c r="AP20" i="23"/>
  <c r="AQ27" i="23"/>
  <c r="AP28" i="23"/>
  <c r="AL5" i="23"/>
  <c r="AL14" i="23"/>
  <c r="AM5" i="23"/>
  <c r="AM14" i="23"/>
  <c r="AQ20" i="23"/>
  <c r="AE27" i="23"/>
  <c r="AR27" i="23"/>
  <c r="AQ28" i="23"/>
  <c r="AE20" i="23"/>
  <c r="AR20" i="23"/>
  <c r="AF27" i="23"/>
  <c r="AS27" i="23"/>
  <c r="AE28" i="23"/>
  <c r="AR28" i="23"/>
  <c r="AS28" i="23"/>
  <c r="AG20" i="23"/>
  <c r="AH27" i="23"/>
  <c r="AG28" i="23"/>
  <c r="X3" i="22"/>
  <c r="N3" i="22"/>
  <c r="Y3" i="22" s="1"/>
  <c r="X34" i="22"/>
  <c r="N34" i="22"/>
  <c r="C34" i="22"/>
  <c r="AC34" i="22" s="1"/>
  <c r="X33" i="22"/>
  <c r="N33" i="22"/>
  <c r="C33" i="22"/>
  <c r="AC33" i="22" s="1"/>
  <c r="AK33" i="22" s="1"/>
  <c r="X32" i="22"/>
  <c r="N32" i="22"/>
  <c r="D32" i="22"/>
  <c r="AC32" i="22" s="1"/>
  <c r="C32" i="22"/>
  <c r="X31" i="22"/>
  <c r="N31" i="22"/>
  <c r="C31" i="22"/>
  <c r="AC31" i="22" s="1"/>
  <c r="AO31" i="22" s="1"/>
  <c r="AA30" i="22"/>
  <c r="X30" i="22"/>
  <c r="N30" i="22"/>
  <c r="D30" i="22"/>
  <c r="AC30" i="22" s="1"/>
  <c r="C30" i="22"/>
  <c r="X29" i="22"/>
  <c r="N29" i="22"/>
  <c r="D29" i="22"/>
  <c r="AC29" i="22" s="1"/>
  <c r="C29" i="22"/>
  <c r="X28" i="22"/>
  <c r="AA28" i="22" s="1"/>
  <c r="N28" i="22"/>
  <c r="C28" i="22"/>
  <c r="AC28" i="22" s="1"/>
  <c r="X27" i="22"/>
  <c r="N27" i="22"/>
  <c r="D27" i="22"/>
  <c r="AC27" i="22" s="1"/>
  <c r="C27" i="22"/>
  <c r="X26" i="22"/>
  <c r="AA26" i="22" s="1"/>
  <c r="N26" i="22"/>
  <c r="C26" i="22"/>
  <c r="AC26" i="22" s="1"/>
  <c r="X25" i="22"/>
  <c r="N25" i="22"/>
  <c r="D25" i="22"/>
  <c r="AC25" i="22" s="1"/>
  <c r="C25" i="22"/>
  <c r="X24" i="22"/>
  <c r="AA24" i="22" s="1"/>
  <c r="N24" i="22"/>
  <c r="D24" i="22"/>
  <c r="AC24" i="22" s="1"/>
  <c r="C24" i="22"/>
  <c r="X23" i="22"/>
  <c r="N23" i="22"/>
  <c r="C23" i="22"/>
  <c r="AC23" i="22" s="1"/>
  <c r="AA22" i="22"/>
  <c r="X22" i="22"/>
  <c r="N22" i="22"/>
  <c r="C22" i="22"/>
  <c r="AC22" i="22" s="1"/>
  <c r="AQ22" i="22" s="1"/>
  <c r="AA21" i="22"/>
  <c r="X21" i="22"/>
  <c r="N21" i="22"/>
  <c r="D21" i="22"/>
  <c r="AC21" i="22" s="1"/>
  <c r="C21" i="22"/>
  <c r="X20" i="22"/>
  <c r="AA20" i="22" s="1"/>
  <c r="N20" i="22"/>
  <c r="D20" i="22"/>
  <c r="AC20" i="22" s="1"/>
  <c r="C20" i="22"/>
  <c r="X19" i="22"/>
  <c r="AA19" i="22" s="1"/>
  <c r="N19" i="22"/>
  <c r="D19" i="22"/>
  <c r="AC19" i="22" s="1"/>
  <c r="C19" i="22"/>
  <c r="X18" i="22"/>
  <c r="AA18" i="22" s="1"/>
  <c r="N18" i="22"/>
  <c r="C18" i="22"/>
  <c r="AC18" i="22" s="1"/>
  <c r="X17" i="22"/>
  <c r="AA17" i="22" s="1"/>
  <c r="N17" i="22"/>
  <c r="D17" i="22"/>
  <c r="AC17" i="22" s="1"/>
  <c r="C17" i="22"/>
  <c r="X16" i="22"/>
  <c r="N16" i="22"/>
  <c r="C16" i="22"/>
  <c r="AC16" i="22" s="1"/>
  <c r="AA15" i="22"/>
  <c r="X15" i="22"/>
  <c r="N15" i="22"/>
  <c r="C15" i="22"/>
  <c r="AC15" i="22" s="1"/>
  <c r="AL15" i="22" s="1"/>
  <c r="X14" i="22"/>
  <c r="N14" i="22"/>
  <c r="D14" i="22"/>
  <c r="AC14" i="22" s="1"/>
  <c r="AP14" i="22" s="1"/>
  <c r="C14" i="22"/>
  <c r="AA13" i="22"/>
  <c r="X13" i="22"/>
  <c r="N13" i="22"/>
  <c r="C13" i="22"/>
  <c r="AC13" i="22" s="1"/>
  <c r="X12" i="22"/>
  <c r="AA12" i="22" s="1"/>
  <c r="N12" i="22"/>
  <c r="D12" i="22"/>
  <c r="AC12" i="22" s="1"/>
  <c r="C12" i="22"/>
  <c r="AV11" i="22"/>
  <c r="AQ11" i="22"/>
  <c r="AI11" i="22"/>
  <c r="AC11" i="22"/>
  <c r="AU11" i="22" s="1"/>
  <c r="X11" i="22"/>
  <c r="AA11" i="22" s="1"/>
  <c r="N11" i="22"/>
  <c r="X10" i="22"/>
  <c r="N10" i="22"/>
  <c r="C10" i="22"/>
  <c r="AC10" i="22" s="1"/>
  <c r="AU10" i="22" s="1"/>
  <c r="X9" i="22"/>
  <c r="AA9" i="22" s="1"/>
  <c r="N9" i="22"/>
  <c r="C9" i="22"/>
  <c r="AC9" i="22" s="1"/>
  <c r="X8" i="22"/>
  <c r="AA8" i="22" s="1"/>
  <c r="N8" i="22"/>
  <c r="C8" i="22"/>
  <c r="AC8" i="22" s="1"/>
  <c r="X7" i="22"/>
  <c r="N7" i="22"/>
  <c r="D7" i="22"/>
  <c r="AC7" i="22" s="1"/>
  <c r="C7" i="22"/>
  <c r="X6" i="22"/>
  <c r="N6" i="22"/>
  <c r="D6" i="22"/>
  <c r="AC6" i="22" s="1"/>
  <c r="C6" i="22"/>
  <c r="AA5" i="22"/>
  <c r="X5" i="22"/>
  <c r="N5" i="22"/>
  <c r="C5" i="22"/>
  <c r="AC5" i="22" s="1"/>
  <c r="AQ5" i="22" s="1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Q6" i="20"/>
  <c r="AQ7" i="20"/>
  <c r="AQ8" i="20"/>
  <c r="AQ9" i="20"/>
  <c r="AQ10" i="20"/>
  <c r="AQ11" i="20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S6" i="20"/>
  <c r="AS7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U6" i="20"/>
  <c r="AU7" i="20"/>
  <c r="AU8" i="20"/>
  <c r="AU9" i="20"/>
  <c r="AU10" i="20"/>
  <c r="AU11" i="20"/>
  <c r="AU12" i="20"/>
  <c r="AU13" i="20"/>
  <c r="AU14" i="20"/>
  <c r="AU15" i="20"/>
  <c r="AU16" i="20"/>
  <c r="AU17" i="20"/>
  <c r="AU18" i="20"/>
  <c r="AU19" i="20"/>
  <c r="AU20" i="20"/>
  <c r="AU21" i="20"/>
  <c r="AU22" i="20"/>
  <c r="AU23" i="20"/>
  <c r="AU24" i="20"/>
  <c r="AU25" i="20"/>
  <c r="AU26" i="20"/>
  <c r="AU27" i="20"/>
  <c r="AU28" i="20"/>
  <c r="AU29" i="20"/>
  <c r="AU30" i="20"/>
  <c r="AU31" i="20"/>
  <c r="AU32" i="20"/>
  <c r="AU33" i="20"/>
  <c r="AU34" i="20"/>
  <c r="AV6" i="20"/>
  <c r="AV7" i="20"/>
  <c r="AV8" i="20"/>
  <c r="AV9" i="20"/>
  <c r="AV10" i="20"/>
  <c r="AV11" i="20"/>
  <c r="AV12" i="20"/>
  <c r="AV13" i="20"/>
  <c r="AV14" i="20"/>
  <c r="AV15" i="20"/>
  <c r="AV16" i="20"/>
  <c r="AV17" i="20"/>
  <c r="AV18" i="20"/>
  <c r="AV19" i="20"/>
  <c r="AV20" i="20"/>
  <c r="AV21" i="20"/>
  <c r="AV22" i="20"/>
  <c r="AV23" i="20"/>
  <c r="AV24" i="20"/>
  <c r="AV25" i="20"/>
  <c r="AV26" i="20"/>
  <c r="AV27" i="20"/>
  <c r="AV28" i="20"/>
  <c r="AV29" i="20"/>
  <c r="AV30" i="20"/>
  <c r="AV31" i="20"/>
  <c r="AV32" i="20"/>
  <c r="AV33" i="20"/>
  <c r="AV34" i="20"/>
  <c r="AW6" i="20"/>
  <c r="AW7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P5" i="20"/>
  <c r="AQ5" i="20"/>
  <c r="AR5" i="20"/>
  <c r="AS5" i="20"/>
  <c r="AT5" i="20"/>
  <c r="AU5" i="20"/>
  <c r="AV5" i="20"/>
  <c r="AW5" i="20"/>
  <c r="AO5" i="20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K6" i="20"/>
  <c r="AK7" i="20"/>
  <c r="AK8" i="20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J6" i="20"/>
  <c r="AJ7" i="20"/>
  <c r="AJ8" i="20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F5" i="20"/>
  <c r="AG5" i="20"/>
  <c r="AH5" i="20"/>
  <c r="AI5" i="20"/>
  <c r="AJ5" i="20"/>
  <c r="AK5" i="20"/>
  <c r="AL5" i="20"/>
  <c r="AM5" i="20"/>
  <c r="AE5" i="20"/>
  <c r="AW6" i="8"/>
  <c r="AW7" i="8"/>
  <c r="AW8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V6" i="8"/>
  <c r="AV7" i="8"/>
  <c r="AV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V34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T6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S6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R33" i="8"/>
  <c r="AR34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P5" i="8"/>
  <c r="AQ5" i="8"/>
  <c r="AR5" i="8"/>
  <c r="AS5" i="8"/>
  <c r="AT5" i="8"/>
  <c r="AU5" i="8"/>
  <c r="AV5" i="8"/>
  <c r="AW5" i="8"/>
  <c r="AO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G5" i="8"/>
  <c r="AH5" i="8"/>
  <c r="AI5" i="8"/>
  <c r="AJ5" i="8"/>
  <c r="AK5" i="8"/>
  <c r="AL5" i="8"/>
  <c r="AM5" i="8"/>
  <c r="AF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5" i="8"/>
  <c r="X34" i="20"/>
  <c r="N34" i="20"/>
  <c r="Y34" i="20" s="1"/>
  <c r="C34" i="20"/>
  <c r="AC34" i="20" s="1"/>
  <c r="X33" i="20"/>
  <c r="AA33" i="20" s="1"/>
  <c r="N33" i="20"/>
  <c r="Y33" i="20" s="1"/>
  <c r="C33" i="20"/>
  <c r="AC33" i="20" s="1"/>
  <c r="X32" i="20"/>
  <c r="AA32" i="20" s="1"/>
  <c r="N32" i="20"/>
  <c r="Y32" i="20" s="1"/>
  <c r="D32" i="20"/>
  <c r="AC32" i="20" s="1"/>
  <c r="C32" i="20"/>
  <c r="AC31" i="20"/>
  <c r="Z31" i="20"/>
  <c r="Y31" i="20"/>
  <c r="X31" i="20"/>
  <c r="AA31" i="20" s="1"/>
  <c r="N31" i="20"/>
  <c r="C31" i="20"/>
  <c r="AC30" i="20"/>
  <c r="AA30" i="20"/>
  <c r="Y30" i="20"/>
  <c r="Z30" i="20" s="1"/>
  <c r="X30" i="20"/>
  <c r="N30" i="20"/>
  <c r="D30" i="20"/>
  <c r="C30" i="20"/>
  <c r="AC29" i="20"/>
  <c r="AA29" i="20"/>
  <c r="Y29" i="20"/>
  <c r="X29" i="20"/>
  <c r="N29" i="20"/>
  <c r="D29" i="20"/>
  <c r="C29" i="20"/>
  <c r="Z28" i="20"/>
  <c r="X28" i="20"/>
  <c r="Y28" i="20" s="1"/>
  <c r="N28" i="20"/>
  <c r="C28" i="20"/>
  <c r="AC28" i="20" s="1"/>
  <c r="AA27" i="20"/>
  <c r="Y27" i="20"/>
  <c r="X27" i="20"/>
  <c r="N27" i="20"/>
  <c r="D27" i="20"/>
  <c r="AC27" i="20" s="1"/>
  <c r="C27" i="20"/>
  <c r="AA26" i="20"/>
  <c r="X26" i="20"/>
  <c r="Y26" i="20" s="1"/>
  <c r="N26" i="20"/>
  <c r="C26" i="20"/>
  <c r="AC26" i="20" s="1"/>
  <c r="Y25" i="20"/>
  <c r="X25" i="20"/>
  <c r="AA25" i="20" s="1"/>
  <c r="N25" i="20"/>
  <c r="D25" i="20"/>
  <c r="AC25" i="20" s="1"/>
  <c r="C25" i="20"/>
  <c r="AC24" i="20"/>
  <c r="X24" i="20"/>
  <c r="N24" i="20"/>
  <c r="D24" i="20"/>
  <c r="C24" i="20"/>
  <c r="AA23" i="20"/>
  <c r="X23" i="20"/>
  <c r="N23" i="20"/>
  <c r="Y23" i="20" s="1"/>
  <c r="C23" i="20"/>
  <c r="AC23" i="20" s="1"/>
  <c r="X22" i="20"/>
  <c r="AA22" i="20" s="1"/>
  <c r="N22" i="20"/>
  <c r="C22" i="20"/>
  <c r="AC22" i="20" s="1"/>
  <c r="AC21" i="20"/>
  <c r="X21" i="20"/>
  <c r="AA21" i="20" s="1"/>
  <c r="N21" i="20"/>
  <c r="Y21" i="20" s="1"/>
  <c r="D21" i="20"/>
  <c r="C21" i="20"/>
  <c r="X20" i="20"/>
  <c r="AA20" i="20" s="1"/>
  <c r="N20" i="20"/>
  <c r="D20" i="20"/>
  <c r="AC20" i="20" s="1"/>
  <c r="C20" i="20"/>
  <c r="AC19" i="20"/>
  <c r="X19" i="20"/>
  <c r="AA19" i="20" s="1"/>
  <c r="N19" i="20"/>
  <c r="D19" i="20"/>
  <c r="C19" i="20"/>
  <c r="Y18" i="20"/>
  <c r="X18" i="20"/>
  <c r="AA18" i="20" s="1"/>
  <c r="N18" i="20"/>
  <c r="C18" i="20"/>
  <c r="AC18" i="20" s="1"/>
  <c r="AA17" i="20"/>
  <c r="X17" i="20"/>
  <c r="N17" i="20"/>
  <c r="D17" i="20"/>
  <c r="AC17" i="20" s="1"/>
  <c r="C17" i="20"/>
  <c r="AC16" i="20"/>
  <c r="Z16" i="20"/>
  <c r="Y16" i="20"/>
  <c r="X16" i="20"/>
  <c r="AA16" i="20" s="1"/>
  <c r="N16" i="20"/>
  <c r="C16" i="20"/>
  <c r="AA15" i="20"/>
  <c r="Z15" i="20"/>
  <c r="Y15" i="20"/>
  <c r="X15" i="20"/>
  <c r="N15" i="20"/>
  <c r="C15" i="20"/>
  <c r="AC15" i="20" s="1"/>
  <c r="AA14" i="20"/>
  <c r="X14" i="20"/>
  <c r="N14" i="20"/>
  <c r="D14" i="20"/>
  <c r="AC14" i="20" s="1"/>
  <c r="C14" i="20"/>
  <c r="AC13" i="20"/>
  <c r="Y13" i="20"/>
  <c r="Z13" i="20" s="1"/>
  <c r="X13" i="20"/>
  <c r="AA13" i="20" s="1"/>
  <c r="N13" i="20"/>
  <c r="C13" i="20"/>
  <c r="Y12" i="20"/>
  <c r="Z12" i="20" s="1"/>
  <c r="X12" i="20"/>
  <c r="AA12" i="20" s="1"/>
  <c r="N12" i="20"/>
  <c r="D12" i="20"/>
  <c r="AC12" i="20" s="1"/>
  <c r="C12" i="20"/>
  <c r="AC11" i="20"/>
  <c r="AA11" i="20"/>
  <c r="X11" i="20"/>
  <c r="N11" i="20"/>
  <c r="AC10" i="20"/>
  <c r="AA10" i="20"/>
  <c r="X10" i="20"/>
  <c r="N10" i="20"/>
  <c r="Y10" i="20" s="1"/>
  <c r="C10" i="20"/>
  <c r="X9" i="20"/>
  <c r="AA9" i="20" s="1"/>
  <c r="N9" i="20"/>
  <c r="C9" i="20"/>
  <c r="AC9" i="20" s="1"/>
  <c r="AC8" i="20"/>
  <c r="X8" i="20"/>
  <c r="AA8" i="20" s="1"/>
  <c r="N8" i="20"/>
  <c r="Y8" i="20" s="1"/>
  <c r="C8" i="20"/>
  <c r="AA7" i="20"/>
  <c r="X7" i="20"/>
  <c r="N7" i="20"/>
  <c r="Y7" i="20" s="1"/>
  <c r="D7" i="20"/>
  <c r="AC7" i="20" s="1"/>
  <c r="C7" i="20"/>
  <c r="X6" i="20"/>
  <c r="AA6" i="20" s="1"/>
  <c r="N6" i="20"/>
  <c r="D6" i="20"/>
  <c r="AC6" i="20" s="1"/>
  <c r="C6" i="20"/>
  <c r="AC5" i="20"/>
  <c r="AA5" i="20"/>
  <c r="X5" i="20"/>
  <c r="N5" i="20"/>
  <c r="C5" i="20"/>
  <c r="X3" i="20"/>
  <c r="N3" i="20"/>
  <c r="Z74" i="19"/>
  <c r="X74" i="19"/>
  <c r="N74" i="19"/>
  <c r="Z71" i="19"/>
  <c r="Y71" i="19"/>
  <c r="X71" i="19"/>
  <c r="N71" i="19"/>
  <c r="Z68" i="19"/>
  <c r="Z65" i="19" s="1"/>
  <c r="Z62" i="19" s="1"/>
  <c r="X68" i="19"/>
  <c r="N68" i="19"/>
  <c r="Y68" i="19" s="1"/>
  <c r="Y65" i="19"/>
  <c r="X65" i="19"/>
  <c r="N65" i="19"/>
  <c r="Y62" i="19"/>
  <c r="X62" i="19"/>
  <c r="N62" i="19"/>
  <c r="Z59" i="19"/>
  <c r="Z56" i="19" s="1"/>
  <c r="Z52" i="19" s="1"/>
  <c r="X59" i="19"/>
  <c r="N59" i="19"/>
  <c r="Y59" i="19" s="1"/>
  <c r="X56" i="19"/>
  <c r="N56" i="19"/>
  <c r="Y56" i="19" s="1"/>
  <c r="Y52" i="19"/>
  <c r="X52" i="19"/>
  <c r="N52" i="19"/>
  <c r="Z49" i="19"/>
  <c r="Z46" i="19" s="1"/>
  <c r="Z43" i="19" s="1"/>
  <c r="Z40" i="19" s="1"/>
  <c r="Z37" i="19" s="1"/>
  <c r="Z31" i="19" s="1"/>
  <c r="Z24" i="19" s="1"/>
  <c r="Z21" i="19" s="1"/>
  <c r="Z18" i="19" s="1"/>
  <c r="Z15" i="19" s="1"/>
  <c r="Z12" i="19" s="1"/>
  <c r="Z9" i="19" s="1"/>
  <c r="X49" i="19"/>
  <c r="N49" i="19"/>
  <c r="Y46" i="19"/>
  <c r="X46" i="19"/>
  <c r="N46" i="19"/>
  <c r="X43" i="19"/>
  <c r="N43" i="19"/>
  <c r="Y43" i="19" s="1"/>
  <c r="X40" i="19"/>
  <c r="N40" i="19"/>
  <c r="Y37" i="19"/>
  <c r="X37" i="19"/>
  <c r="N37" i="19"/>
  <c r="Y31" i="19"/>
  <c r="X31" i="19"/>
  <c r="N31" i="19"/>
  <c r="X24" i="19"/>
  <c r="N24" i="19"/>
  <c r="Y24" i="19" s="1"/>
  <c r="Y21" i="19"/>
  <c r="X21" i="19"/>
  <c r="N21" i="19"/>
  <c r="X18" i="19"/>
  <c r="Y18" i="19" s="1"/>
  <c r="N18" i="19"/>
  <c r="X12" i="19"/>
  <c r="Y12" i="19" s="1"/>
  <c r="N12" i="19"/>
  <c r="X9" i="19"/>
  <c r="Y9" i="19" s="1"/>
  <c r="N9" i="19"/>
  <c r="X6" i="19"/>
  <c r="Y6" i="19" s="1"/>
  <c r="N6" i="19"/>
  <c r="Y4" i="19"/>
  <c r="X4" i="19"/>
  <c r="N4" i="19"/>
  <c r="AW33" i="18"/>
  <c r="AU33" i="18"/>
  <c r="AT33" i="18"/>
  <c r="AS33" i="18"/>
  <c r="AR33" i="18"/>
  <c r="AP33" i="18"/>
  <c r="AL33" i="18"/>
  <c r="AK33" i="18"/>
  <c r="AJ33" i="18"/>
  <c r="AH33" i="18"/>
  <c r="AG33" i="18"/>
  <c r="AF33" i="18"/>
  <c r="AE33" i="18"/>
  <c r="X33" i="18"/>
  <c r="AA33" i="18" s="1"/>
  <c r="N33" i="18"/>
  <c r="C33" i="18"/>
  <c r="AC33" i="18" s="1"/>
  <c r="AV32" i="18"/>
  <c r="AT32" i="18"/>
  <c r="AQ32" i="18"/>
  <c r="AP32" i="18"/>
  <c r="AM32" i="18"/>
  <c r="AL32" i="18"/>
  <c r="AK32" i="18"/>
  <c r="AI32" i="18"/>
  <c r="AH32" i="18"/>
  <c r="AF32" i="18"/>
  <c r="AC32" i="18"/>
  <c r="AS32" i="18" s="1"/>
  <c r="X32" i="18"/>
  <c r="AA32" i="18" s="1"/>
  <c r="N32" i="18"/>
  <c r="Y32" i="18" s="1"/>
  <c r="D32" i="18"/>
  <c r="C32" i="18"/>
  <c r="AW31" i="18"/>
  <c r="AV31" i="18"/>
  <c r="AU31" i="18"/>
  <c r="AR31" i="18"/>
  <c r="AP31" i="18"/>
  <c r="AO31" i="18"/>
  <c r="AK31" i="18"/>
  <c r="AJ31" i="18"/>
  <c r="AI31" i="18"/>
  <c r="AH31" i="18"/>
  <c r="AF31" i="18"/>
  <c r="AE31" i="18"/>
  <c r="AA31" i="18"/>
  <c r="Y31" i="18"/>
  <c r="X31" i="18"/>
  <c r="N31" i="18"/>
  <c r="C31" i="18"/>
  <c r="AC31" i="18" s="1"/>
  <c r="AV30" i="18"/>
  <c r="AT30" i="18"/>
  <c r="AA30" i="18"/>
  <c r="X30" i="18"/>
  <c r="N30" i="18"/>
  <c r="Y30" i="18" s="1"/>
  <c r="D30" i="18"/>
  <c r="AC30" i="18" s="1"/>
  <c r="C30" i="18"/>
  <c r="AV29" i="18"/>
  <c r="AS29" i="18"/>
  <c r="AQ29" i="18"/>
  <c r="AO29" i="18"/>
  <c r="AM29" i="18"/>
  <c r="AL29" i="18"/>
  <c r="AK29" i="18"/>
  <c r="AI29" i="18"/>
  <c r="AH29" i="18"/>
  <c r="AE29" i="18"/>
  <c r="AC29" i="18"/>
  <c r="AR29" i="18" s="1"/>
  <c r="X29" i="18"/>
  <c r="AA29" i="18" s="1"/>
  <c r="N29" i="18"/>
  <c r="Y29" i="18" s="1"/>
  <c r="Z29" i="18" s="1"/>
  <c r="D29" i="18"/>
  <c r="C29" i="18"/>
  <c r="AC28" i="18"/>
  <c r="Y28" i="18"/>
  <c r="X28" i="18"/>
  <c r="N28" i="18"/>
  <c r="D28" i="18"/>
  <c r="C28" i="18"/>
  <c r="Y27" i="18"/>
  <c r="X27" i="18"/>
  <c r="AA27" i="18" s="1"/>
  <c r="N27" i="18"/>
  <c r="D27" i="18"/>
  <c r="AC27" i="18" s="1"/>
  <c r="C27" i="18"/>
  <c r="AT26" i="18"/>
  <c r="AS26" i="18"/>
  <c r="AR26" i="18"/>
  <c r="AP26" i="18"/>
  <c r="AL26" i="18"/>
  <c r="AK26" i="18"/>
  <c r="AH26" i="18"/>
  <c r="X26" i="18"/>
  <c r="AA26" i="18" s="1"/>
  <c r="N26" i="18"/>
  <c r="C26" i="18"/>
  <c r="AC26" i="18" s="1"/>
  <c r="AC25" i="18"/>
  <c r="Y25" i="18"/>
  <c r="X25" i="18"/>
  <c r="AA25" i="18" s="1"/>
  <c r="N25" i="18"/>
  <c r="D25" i="18"/>
  <c r="C25" i="18"/>
  <c r="AA24" i="18"/>
  <c r="Y24" i="18"/>
  <c r="X24" i="18"/>
  <c r="N24" i="18"/>
  <c r="D24" i="18"/>
  <c r="AC24" i="18" s="1"/>
  <c r="C24" i="18"/>
  <c r="AK23" i="18"/>
  <c r="X23" i="18"/>
  <c r="N23" i="18"/>
  <c r="C23" i="18"/>
  <c r="AC23" i="18" s="1"/>
  <c r="AU22" i="18"/>
  <c r="AR22" i="18"/>
  <c r="AL22" i="18"/>
  <c r="AK22" i="18"/>
  <c r="AJ22" i="18"/>
  <c r="AF22" i="18"/>
  <c r="AE22" i="18"/>
  <c r="Z22" i="18"/>
  <c r="Y22" i="18"/>
  <c r="X22" i="18"/>
  <c r="AA22" i="18" s="1"/>
  <c r="N22" i="18"/>
  <c r="C22" i="18"/>
  <c r="AC22" i="18" s="1"/>
  <c r="AW21" i="18"/>
  <c r="AV21" i="18"/>
  <c r="AT21" i="18"/>
  <c r="AS21" i="18"/>
  <c r="AR21" i="18"/>
  <c r="AP21" i="18"/>
  <c r="AM21" i="18"/>
  <c r="AI21" i="18"/>
  <c r="AG21" i="18"/>
  <c r="AF21" i="18"/>
  <c r="AE21" i="18"/>
  <c r="AA21" i="18"/>
  <c r="X21" i="18"/>
  <c r="N21" i="18"/>
  <c r="Y21" i="18" s="1"/>
  <c r="Z21" i="18" s="1"/>
  <c r="D21" i="18"/>
  <c r="AC21" i="18" s="1"/>
  <c r="AK21" i="18" s="1"/>
  <c r="C21" i="18"/>
  <c r="AU20" i="18"/>
  <c r="AT20" i="18"/>
  <c r="AR20" i="18"/>
  <c r="AQ20" i="18"/>
  <c r="AO20" i="18"/>
  <c r="AE20" i="18"/>
  <c r="AC20" i="18"/>
  <c r="X20" i="18"/>
  <c r="N20" i="18"/>
  <c r="D20" i="18"/>
  <c r="C20" i="18"/>
  <c r="AM19" i="18"/>
  <c r="AF19" i="18"/>
  <c r="AC19" i="18"/>
  <c r="AA19" i="18"/>
  <c r="Z19" i="18"/>
  <c r="X19" i="18"/>
  <c r="Y19" i="18" s="1"/>
  <c r="N19" i="18"/>
  <c r="D19" i="18"/>
  <c r="C19" i="18"/>
  <c r="AU18" i="18"/>
  <c r="AS18" i="18"/>
  <c r="AQ18" i="18"/>
  <c r="AP18" i="18"/>
  <c r="AO18" i="18"/>
  <c r="AE18" i="18"/>
  <c r="AC18" i="18"/>
  <c r="AR18" i="18" s="1"/>
  <c r="AA18" i="18"/>
  <c r="X18" i="18"/>
  <c r="N18" i="18"/>
  <c r="Y18" i="18" s="1"/>
  <c r="C18" i="18"/>
  <c r="AS17" i="18"/>
  <c r="AR17" i="18"/>
  <c r="AQ17" i="18"/>
  <c r="AP17" i="18"/>
  <c r="AM17" i="18"/>
  <c r="AL17" i="18"/>
  <c r="AI17" i="18"/>
  <c r="AH17" i="18"/>
  <c r="AG17" i="18"/>
  <c r="AC17" i="18"/>
  <c r="X17" i="18"/>
  <c r="AA17" i="18" s="1"/>
  <c r="N17" i="18"/>
  <c r="Y17" i="18" s="1"/>
  <c r="D17" i="18"/>
  <c r="C17" i="18"/>
  <c r="AW16" i="18"/>
  <c r="AV16" i="18"/>
  <c r="AU16" i="18"/>
  <c r="AM16" i="18"/>
  <c r="AJ16" i="18"/>
  <c r="AH16" i="18"/>
  <c r="AG16" i="18"/>
  <c r="AF16" i="18"/>
  <c r="X16" i="18"/>
  <c r="N16" i="18"/>
  <c r="Y16" i="18" s="1"/>
  <c r="AA16" i="18" s="1"/>
  <c r="C16" i="18"/>
  <c r="AC16" i="18" s="1"/>
  <c r="AI16" i="18" s="1"/>
  <c r="AF15" i="18"/>
  <c r="AC15" i="18"/>
  <c r="AA15" i="18"/>
  <c r="X15" i="18"/>
  <c r="N15" i="18"/>
  <c r="Y15" i="18" s="1"/>
  <c r="C15" i="18"/>
  <c r="AP14" i="18"/>
  <c r="AC14" i="18"/>
  <c r="Y14" i="18"/>
  <c r="X14" i="18"/>
  <c r="N14" i="18"/>
  <c r="D14" i="18"/>
  <c r="C14" i="18"/>
  <c r="AS13" i="18"/>
  <c r="AP13" i="18"/>
  <c r="AM13" i="18"/>
  <c r="AL13" i="18"/>
  <c r="AK13" i="18"/>
  <c r="AA13" i="18"/>
  <c r="Y13" i="18"/>
  <c r="X13" i="18"/>
  <c r="N13" i="18"/>
  <c r="C13" i="18"/>
  <c r="AC13" i="18" s="1"/>
  <c r="X12" i="18"/>
  <c r="AA12" i="18" s="1"/>
  <c r="N12" i="18"/>
  <c r="Y12" i="18" s="1"/>
  <c r="D12" i="18"/>
  <c r="AC12" i="18" s="1"/>
  <c r="C12" i="18"/>
  <c r="AW11" i="18"/>
  <c r="AV11" i="18"/>
  <c r="AP11" i="18"/>
  <c r="AO11" i="18"/>
  <c r="AM11" i="18"/>
  <c r="AL11" i="18"/>
  <c r="AJ11" i="18"/>
  <c r="AI11" i="18"/>
  <c r="AH11" i="18"/>
  <c r="AC11" i="18"/>
  <c r="AK11" i="18" s="1"/>
  <c r="X11" i="18"/>
  <c r="N11" i="18"/>
  <c r="AW10" i="18"/>
  <c r="AU10" i="18"/>
  <c r="AO10" i="18"/>
  <c r="AL10" i="18"/>
  <c r="AI10" i="18"/>
  <c r="AH10" i="18"/>
  <c r="AG10" i="18"/>
  <c r="Y10" i="18"/>
  <c r="X10" i="18"/>
  <c r="AA10" i="18" s="1"/>
  <c r="N10" i="18"/>
  <c r="C10" i="18"/>
  <c r="AC10" i="18" s="1"/>
  <c r="AV10" i="18" s="1"/>
  <c r="AO9" i="18"/>
  <c r="AI9" i="18"/>
  <c r="AH9" i="18"/>
  <c r="AG9" i="18"/>
  <c r="AA9" i="18"/>
  <c r="Y9" i="18"/>
  <c r="X9" i="18"/>
  <c r="N9" i="18"/>
  <c r="C9" i="18"/>
  <c r="AC9" i="18" s="1"/>
  <c r="AV9" i="18" s="1"/>
  <c r="AU8" i="18"/>
  <c r="AL8" i="18"/>
  <c r="AK8" i="18"/>
  <c r="AH8" i="18"/>
  <c r="AG8" i="18"/>
  <c r="X8" i="18"/>
  <c r="AA8" i="18" s="1"/>
  <c r="N8" i="18"/>
  <c r="Y8" i="18" s="1"/>
  <c r="C8" i="18"/>
  <c r="AC8" i="18" s="1"/>
  <c r="AW8" i="18" s="1"/>
  <c r="AU7" i="18"/>
  <c r="AT7" i="18"/>
  <c r="AL7" i="18"/>
  <c r="AK7" i="18"/>
  <c r="AJ7" i="18"/>
  <c r="AI7" i="18"/>
  <c r="AH7" i="18"/>
  <c r="AG7" i="18"/>
  <c r="X7" i="18"/>
  <c r="AA7" i="18" s="1"/>
  <c r="N7" i="18"/>
  <c r="Y7" i="18" s="1"/>
  <c r="D7" i="18"/>
  <c r="AC7" i="18" s="1"/>
  <c r="C7" i="18"/>
  <c r="AW6" i="18"/>
  <c r="AU6" i="18"/>
  <c r="AT6" i="18"/>
  <c r="AL6" i="18"/>
  <c r="AK6" i="18"/>
  <c r="AJ6" i="18"/>
  <c r="AG6" i="18"/>
  <c r="X6" i="18"/>
  <c r="AA6" i="18" s="1"/>
  <c r="N6" i="18"/>
  <c r="Y6" i="18" s="1"/>
  <c r="D6" i="18"/>
  <c r="AC6" i="18" s="1"/>
  <c r="C6" i="18"/>
  <c r="AW5" i="18"/>
  <c r="AU5" i="18"/>
  <c r="AT5" i="18"/>
  <c r="AG5" i="18"/>
  <c r="X5" i="18"/>
  <c r="AA5" i="18" s="1"/>
  <c r="N5" i="18"/>
  <c r="Y5" i="18" s="1"/>
  <c r="C5" i="18"/>
  <c r="AC5" i="18" s="1"/>
  <c r="Y3" i="18"/>
  <c r="X3" i="18"/>
  <c r="N3" i="18"/>
  <c r="AQ33" i="17"/>
  <c r="AO33" i="17"/>
  <c r="AC33" i="17"/>
  <c r="AA33" i="17"/>
  <c r="Y33" i="17"/>
  <c r="X33" i="17"/>
  <c r="N33" i="17"/>
  <c r="C33" i="17"/>
  <c r="AR32" i="17"/>
  <c r="AP32" i="17"/>
  <c r="AK32" i="17"/>
  <c r="AJ32" i="17"/>
  <c r="AA32" i="17"/>
  <c r="Y32" i="17"/>
  <c r="X32" i="17"/>
  <c r="N32" i="17"/>
  <c r="D32" i="17"/>
  <c r="AC32" i="17" s="1"/>
  <c r="C32" i="17"/>
  <c r="AM31" i="17"/>
  <c r="AL31" i="17"/>
  <c r="X31" i="17"/>
  <c r="AA31" i="17" s="1"/>
  <c r="N31" i="17"/>
  <c r="Y31" i="17" s="1"/>
  <c r="C31" i="17"/>
  <c r="AC31" i="17" s="1"/>
  <c r="AP30" i="17"/>
  <c r="AA30" i="17"/>
  <c r="X30" i="17"/>
  <c r="N30" i="17"/>
  <c r="Y30" i="17" s="1"/>
  <c r="D30" i="17"/>
  <c r="AC30" i="17" s="1"/>
  <c r="C30" i="17"/>
  <c r="AR29" i="17"/>
  <c r="AK29" i="17"/>
  <c r="AC29" i="17"/>
  <c r="X29" i="17"/>
  <c r="AA29" i="17" s="1"/>
  <c r="N29" i="17"/>
  <c r="D29" i="17"/>
  <c r="C29" i="17"/>
  <c r="AE28" i="17"/>
  <c r="AC28" i="17"/>
  <c r="X28" i="17"/>
  <c r="AA28" i="17" s="1"/>
  <c r="N28" i="17"/>
  <c r="C28" i="17"/>
  <c r="AS27" i="17"/>
  <c r="AQ27" i="17"/>
  <c r="AP27" i="17"/>
  <c r="AO27" i="17"/>
  <c r="AM27" i="17"/>
  <c r="AL27" i="17"/>
  <c r="AC27" i="17"/>
  <c r="AR27" i="17" s="1"/>
  <c r="X27" i="17"/>
  <c r="AA27" i="17" s="1"/>
  <c r="N27" i="17"/>
  <c r="D27" i="17"/>
  <c r="C27" i="17"/>
  <c r="AS26" i="17"/>
  <c r="AF26" i="17"/>
  <c r="AC26" i="17"/>
  <c r="X26" i="17"/>
  <c r="N26" i="17"/>
  <c r="C26" i="17"/>
  <c r="AC25" i="17"/>
  <c r="Y25" i="17"/>
  <c r="AA25" i="17" s="1"/>
  <c r="X25" i="17"/>
  <c r="N25" i="17"/>
  <c r="D25" i="17"/>
  <c r="C25" i="17"/>
  <c r="AV24" i="17"/>
  <c r="AC24" i="17"/>
  <c r="AA24" i="17"/>
  <c r="Y24" i="17"/>
  <c r="X24" i="17"/>
  <c r="N24" i="17"/>
  <c r="D24" i="17"/>
  <c r="C24" i="17"/>
  <c r="AW23" i="17"/>
  <c r="AU23" i="17"/>
  <c r="AT23" i="17"/>
  <c r="AS23" i="17"/>
  <c r="AR23" i="17"/>
  <c r="AQ23" i="17"/>
  <c r="AJ23" i="17"/>
  <c r="AI23" i="17"/>
  <c r="AH23" i="17"/>
  <c r="AF23" i="17"/>
  <c r="AE23" i="17"/>
  <c r="AC23" i="17"/>
  <c r="AA23" i="17"/>
  <c r="X23" i="17"/>
  <c r="N23" i="17"/>
  <c r="Y23" i="17" s="1"/>
  <c r="C23" i="17"/>
  <c r="AW22" i="17"/>
  <c r="AU22" i="17"/>
  <c r="AT22" i="17"/>
  <c r="AH22" i="17"/>
  <c r="AF22" i="17"/>
  <c r="AE22" i="17"/>
  <c r="AC22" i="17"/>
  <c r="AA22" i="17"/>
  <c r="X22" i="17"/>
  <c r="N22" i="17"/>
  <c r="Y22" i="17" s="1"/>
  <c r="C22" i="17"/>
  <c r="X21" i="17"/>
  <c r="N21" i="17"/>
  <c r="Y21" i="17" s="1"/>
  <c r="D21" i="17"/>
  <c r="AC21" i="17" s="1"/>
  <c r="C21" i="17"/>
  <c r="AU20" i="17"/>
  <c r="AT20" i="17"/>
  <c r="AH20" i="17"/>
  <c r="X20" i="17"/>
  <c r="AA20" i="17" s="1"/>
  <c r="N20" i="17"/>
  <c r="Y20" i="17" s="1"/>
  <c r="D20" i="17"/>
  <c r="AC20" i="17" s="1"/>
  <c r="C20" i="17"/>
  <c r="AU19" i="17"/>
  <c r="AM19" i="17"/>
  <c r="AL19" i="17"/>
  <c r="AK19" i="17"/>
  <c r="AJ19" i="17"/>
  <c r="AI19" i="17"/>
  <c r="AH19" i="17"/>
  <c r="AG19" i="17"/>
  <c r="X19" i="17"/>
  <c r="AA19" i="17" s="1"/>
  <c r="N19" i="17"/>
  <c r="D19" i="17"/>
  <c r="AC19" i="17" s="1"/>
  <c r="AT19" i="17" s="1"/>
  <c r="C19" i="17"/>
  <c r="AU18" i="17"/>
  <c r="AO18" i="17"/>
  <c r="AM18" i="17"/>
  <c r="AL18" i="17"/>
  <c r="AK18" i="17"/>
  <c r="AJ18" i="17"/>
  <c r="AI18" i="17"/>
  <c r="X18" i="17"/>
  <c r="AA18" i="17" s="1"/>
  <c r="N18" i="17"/>
  <c r="C18" i="17"/>
  <c r="AC18" i="17" s="1"/>
  <c r="AW17" i="17"/>
  <c r="AU17" i="17"/>
  <c r="AO17" i="17"/>
  <c r="AM17" i="17"/>
  <c r="AL17" i="17"/>
  <c r="AK17" i="17"/>
  <c r="AH17" i="17"/>
  <c r="X17" i="17"/>
  <c r="AA17" i="17" s="1"/>
  <c r="N17" i="17"/>
  <c r="Y17" i="17" s="1"/>
  <c r="D17" i="17"/>
  <c r="AC17" i="17" s="1"/>
  <c r="C17" i="17"/>
  <c r="AP16" i="17"/>
  <c r="AO16" i="17"/>
  <c r="AA16" i="17"/>
  <c r="X16" i="17"/>
  <c r="N16" i="17"/>
  <c r="Y16" i="17" s="1"/>
  <c r="C16" i="17"/>
  <c r="AC16" i="17" s="1"/>
  <c r="AW15" i="17"/>
  <c r="AV15" i="17"/>
  <c r="AO15" i="17"/>
  <c r="AL15" i="17"/>
  <c r="AK15" i="17"/>
  <c r="AJ15" i="17"/>
  <c r="AI15" i="17"/>
  <c r="AE15" i="17"/>
  <c r="Y15" i="17"/>
  <c r="X15" i="17"/>
  <c r="AA15" i="17" s="1"/>
  <c r="N15" i="17"/>
  <c r="C15" i="17"/>
  <c r="AC15" i="17" s="1"/>
  <c r="AM15" i="17" s="1"/>
  <c r="AW14" i="17"/>
  <c r="AP14" i="17"/>
  <c r="AM14" i="17"/>
  <c r="AL14" i="17"/>
  <c r="AK14" i="17"/>
  <c r="AJ14" i="17"/>
  <c r="AI14" i="17"/>
  <c r="Z14" i="17"/>
  <c r="X14" i="17"/>
  <c r="AA14" i="17" s="1"/>
  <c r="N14" i="17"/>
  <c r="Y14" i="17" s="1"/>
  <c r="D14" i="17"/>
  <c r="AC14" i="17" s="1"/>
  <c r="C14" i="17"/>
  <c r="AQ13" i="17"/>
  <c r="AP13" i="17"/>
  <c r="AE13" i="17"/>
  <c r="AA13" i="17"/>
  <c r="X13" i="17"/>
  <c r="N13" i="17"/>
  <c r="Y13" i="17" s="1"/>
  <c r="C13" i="17"/>
  <c r="AC13" i="17" s="1"/>
  <c r="AC12" i="17"/>
  <c r="X12" i="17"/>
  <c r="AA12" i="17" s="1"/>
  <c r="N12" i="17"/>
  <c r="D12" i="17"/>
  <c r="C12" i="17"/>
  <c r="AT11" i="17"/>
  <c r="AQ11" i="17"/>
  <c r="AP11" i="17"/>
  <c r="AL11" i="17"/>
  <c r="AG11" i="17"/>
  <c r="AE11" i="17"/>
  <c r="AC11" i="17"/>
  <c r="AR11" i="17" s="1"/>
  <c r="X11" i="17"/>
  <c r="AA11" i="17" s="1"/>
  <c r="N11" i="17"/>
  <c r="AQ10" i="17"/>
  <c r="AK10" i="17"/>
  <c r="X10" i="17"/>
  <c r="N10" i="17"/>
  <c r="Y10" i="17" s="1"/>
  <c r="C10" i="17"/>
  <c r="AC10" i="17" s="1"/>
  <c r="AO10" i="17" s="1"/>
  <c r="AU9" i="17"/>
  <c r="AT9" i="17"/>
  <c r="AM9" i="17"/>
  <c r="AK9" i="17"/>
  <c r="AH9" i="17"/>
  <c r="AG9" i="17"/>
  <c r="X9" i="17"/>
  <c r="AA9" i="17" s="1"/>
  <c r="N9" i="17"/>
  <c r="C9" i="17"/>
  <c r="AC9" i="17" s="1"/>
  <c r="AM8" i="17"/>
  <c r="AH8" i="17"/>
  <c r="AG8" i="17"/>
  <c r="X8" i="17"/>
  <c r="AA8" i="17" s="1"/>
  <c r="N8" i="17"/>
  <c r="Y8" i="17" s="1"/>
  <c r="C8" i="17"/>
  <c r="AC8" i="17" s="1"/>
  <c r="AU7" i="17"/>
  <c r="AT7" i="17"/>
  <c r="AM7" i="17"/>
  <c r="AK7" i="17"/>
  <c r="AH7" i="17"/>
  <c r="AG7" i="17"/>
  <c r="AC7" i="17"/>
  <c r="AS7" i="17" s="1"/>
  <c r="Y7" i="17"/>
  <c r="X7" i="17"/>
  <c r="AA7" i="17" s="1"/>
  <c r="N7" i="17"/>
  <c r="D7" i="17"/>
  <c r="C7" i="17"/>
  <c r="AW6" i="17"/>
  <c r="AI6" i="17"/>
  <c r="X6" i="17"/>
  <c r="AA6" i="17" s="1"/>
  <c r="N6" i="17"/>
  <c r="D6" i="17"/>
  <c r="AC6" i="17" s="1"/>
  <c r="C6" i="17"/>
  <c r="AQ5" i="17"/>
  <c r="Y5" i="17"/>
  <c r="X5" i="17"/>
  <c r="AA5" i="17" s="1"/>
  <c r="N5" i="17"/>
  <c r="C5" i="17"/>
  <c r="AC5" i="17" s="1"/>
  <c r="X3" i="17"/>
  <c r="N3" i="17"/>
  <c r="Y3" i="17" s="1"/>
  <c r="AC33" i="16"/>
  <c r="Y33" i="16"/>
  <c r="X33" i="16"/>
  <c r="AA33" i="16" s="1"/>
  <c r="N33" i="16"/>
  <c r="C33" i="16"/>
  <c r="AV32" i="16"/>
  <c r="AF32" i="16"/>
  <c r="AE32" i="16"/>
  <c r="X32" i="16"/>
  <c r="AA32" i="16" s="1"/>
  <c r="N32" i="16"/>
  <c r="Y32" i="16" s="1"/>
  <c r="D32" i="16"/>
  <c r="AC32" i="16" s="1"/>
  <c r="C32" i="16"/>
  <c r="AU31" i="16"/>
  <c r="AT31" i="16"/>
  <c r="AM31" i="16"/>
  <c r="AK31" i="16"/>
  <c r="AH31" i="16"/>
  <c r="AG31" i="16"/>
  <c r="AC31" i="16"/>
  <c r="AS31" i="16" s="1"/>
  <c r="X31" i="16"/>
  <c r="AA31" i="16" s="1"/>
  <c r="N31" i="16"/>
  <c r="Y31" i="16" s="1"/>
  <c r="C31" i="16"/>
  <c r="AV30" i="16"/>
  <c r="AO30" i="16"/>
  <c r="X30" i="16"/>
  <c r="AA30" i="16" s="1"/>
  <c r="N30" i="16"/>
  <c r="D30" i="16"/>
  <c r="AC30" i="16" s="1"/>
  <c r="C30" i="16"/>
  <c r="AQ29" i="16"/>
  <c r="X29" i="16"/>
  <c r="AA29" i="16" s="1"/>
  <c r="N29" i="16"/>
  <c r="Y29" i="16" s="1"/>
  <c r="D29" i="16"/>
  <c r="AC29" i="16" s="1"/>
  <c r="C29" i="16"/>
  <c r="AV28" i="16"/>
  <c r="AS28" i="16"/>
  <c r="AQ28" i="16"/>
  <c r="AM28" i="16"/>
  <c r="AL28" i="16"/>
  <c r="AF28" i="16"/>
  <c r="AC28" i="16"/>
  <c r="X28" i="16"/>
  <c r="AA28" i="16" s="1"/>
  <c r="N28" i="16"/>
  <c r="C28" i="16"/>
  <c r="AW27" i="16"/>
  <c r="AR27" i="16"/>
  <c r="AO27" i="16"/>
  <c r="AM27" i="16"/>
  <c r="AA27" i="16"/>
  <c r="Z27" i="16"/>
  <c r="Y27" i="16"/>
  <c r="X27" i="16"/>
  <c r="N27" i="16"/>
  <c r="D27" i="16"/>
  <c r="AC27" i="16" s="1"/>
  <c r="C27" i="16"/>
  <c r="AV26" i="16"/>
  <c r="AT26" i="16"/>
  <c r="AG26" i="16"/>
  <c r="AC26" i="16"/>
  <c r="X26" i="16"/>
  <c r="Y26" i="16" s="1"/>
  <c r="N26" i="16"/>
  <c r="C26" i="16"/>
  <c r="AC25" i="16"/>
  <c r="Y25" i="16"/>
  <c r="X25" i="16"/>
  <c r="N25" i="16"/>
  <c r="D25" i="16"/>
  <c r="C25" i="16"/>
  <c r="AG24" i="16"/>
  <c r="AF24" i="16"/>
  <c r="X24" i="16"/>
  <c r="AA24" i="16" s="1"/>
  <c r="N24" i="16"/>
  <c r="D24" i="16"/>
  <c r="AC24" i="16" s="1"/>
  <c r="C24" i="16"/>
  <c r="AW23" i="16"/>
  <c r="AU23" i="16"/>
  <c r="AR23" i="16"/>
  <c r="AO23" i="16"/>
  <c r="AL23" i="16"/>
  <c r="AJ23" i="16"/>
  <c r="AI23" i="16"/>
  <c r="AH23" i="16"/>
  <c r="AE23" i="16"/>
  <c r="Z23" i="16"/>
  <c r="X23" i="16"/>
  <c r="N23" i="16"/>
  <c r="Y23" i="16" s="1"/>
  <c r="C23" i="16"/>
  <c r="AC23" i="16" s="1"/>
  <c r="AP22" i="16"/>
  <c r="AM22" i="16"/>
  <c r="AJ22" i="16"/>
  <c r="AF22" i="16"/>
  <c r="AA22" i="16"/>
  <c r="X22" i="16"/>
  <c r="N22" i="16"/>
  <c r="Y22" i="16" s="1"/>
  <c r="C22" i="16"/>
  <c r="AC22" i="16" s="1"/>
  <c r="AS22" i="16" s="1"/>
  <c r="AT21" i="16"/>
  <c r="AQ21" i="16"/>
  <c r="AL21" i="16"/>
  <c r="AJ21" i="16"/>
  <c r="X21" i="16"/>
  <c r="N21" i="16"/>
  <c r="Y21" i="16" s="1"/>
  <c r="D21" i="16"/>
  <c r="AC21" i="16" s="1"/>
  <c r="C21" i="16"/>
  <c r="AV20" i="16"/>
  <c r="AQ20" i="16"/>
  <c r="AO20" i="16"/>
  <c r="AC20" i="16"/>
  <c r="AS20" i="16" s="1"/>
  <c r="AA20" i="16"/>
  <c r="Y20" i="16"/>
  <c r="Z20" i="16" s="1"/>
  <c r="X20" i="16"/>
  <c r="N20" i="16"/>
  <c r="D20" i="16"/>
  <c r="C20" i="16"/>
  <c r="AP19" i="16"/>
  <c r="AK19" i="16"/>
  <c r="AH19" i="16"/>
  <c r="AE19" i="16"/>
  <c r="AC19" i="16"/>
  <c r="AA19" i="16"/>
  <c r="X19" i="16"/>
  <c r="N19" i="16"/>
  <c r="Y19" i="16" s="1"/>
  <c r="D19" i="16"/>
  <c r="C19" i="16"/>
  <c r="Y18" i="16"/>
  <c r="X18" i="16"/>
  <c r="AA18" i="16" s="1"/>
  <c r="N18" i="16"/>
  <c r="C18" i="16"/>
  <c r="AC18" i="16" s="1"/>
  <c r="AV17" i="16"/>
  <c r="AU17" i="16"/>
  <c r="AO17" i="16"/>
  <c r="AK17" i="16"/>
  <c r="AI17" i="16"/>
  <c r="AH17" i="16"/>
  <c r="AG17" i="16"/>
  <c r="AF17" i="16"/>
  <c r="AE17" i="16"/>
  <c r="Z17" i="16"/>
  <c r="X17" i="16"/>
  <c r="AA17" i="16" s="1"/>
  <c r="N17" i="16"/>
  <c r="Y17" i="16" s="1"/>
  <c r="D17" i="16"/>
  <c r="AC17" i="16" s="1"/>
  <c r="AR17" i="16" s="1"/>
  <c r="C17" i="16"/>
  <c r="AT16" i="16"/>
  <c r="X16" i="16"/>
  <c r="AA16" i="16" s="1"/>
  <c r="N16" i="16"/>
  <c r="Y16" i="16" s="1"/>
  <c r="C16" i="16"/>
  <c r="AC16" i="16" s="1"/>
  <c r="AW15" i="16"/>
  <c r="AU15" i="16"/>
  <c r="AO15" i="16"/>
  <c r="AH15" i="16"/>
  <c r="Y15" i="16"/>
  <c r="Z15" i="16" s="1"/>
  <c r="X15" i="16"/>
  <c r="AA15" i="16" s="1"/>
  <c r="N15" i="16"/>
  <c r="C15" i="16"/>
  <c r="AC15" i="16" s="1"/>
  <c r="AW14" i="16"/>
  <c r="AM14" i="16"/>
  <c r="AL14" i="16"/>
  <c r="AK14" i="16"/>
  <c r="AJ14" i="16"/>
  <c r="AF14" i="16"/>
  <c r="Z14" i="16"/>
  <c r="X14" i="16"/>
  <c r="N14" i="16"/>
  <c r="Y14" i="16" s="1"/>
  <c r="AA14" i="16" s="1"/>
  <c r="D14" i="16"/>
  <c r="AC14" i="16" s="1"/>
  <c r="AI14" i="16" s="1"/>
  <c r="C14" i="16"/>
  <c r="AU13" i="16"/>
  <c r="AR13" i="16"/>
  <c r="AQ13" i="16"/>
  <c r="AO13" i="16"/>
  <c r="AM13" i="16"/>
  <c r="AL13" i="16"/>
  <c r="AC13" i="16"/>
  <c r="AP13" i="16" s="1"/>
  <c r="X13" i="16"/>
  <c r="N13" i="16"/>
  <c r="C13" i="16"/>
  <c r="AS12" i="16"/>
  <c r="AI12" i="16"/>
  <c r="AF12" i="16"/>
  <c r="AC12" i="16"/>
  <c r="X12" i="16"/>
  <c r="Y12" i="16" s="1"/>
  <c r="N12" i="16"/>
  <c r="D12" i="16"/>
  <c r="C12" i="16"/>
  <c r="AT11" i="16"/>
  <c r="AS11" i="16"/>
  <c r="AQ11" i="16"/>
  <c r="AP11" i="16"/>
  <c r="AO11" i="16"/>
  <c r="AE11" i="16"/>
  <c r="AC11" i="16"/>
  <c r="AR11" i="16" s="1"/>
  <c r="AA11" i="16"/>
  <c r="Z11" i="16"/>
  <c r="X11" i="16"/>
  <c r="N11" i="16"/>
  <c r="Y11" i="16" s="1"/>
  <c r="AT10" i="16"/>
  <c r="AO10" i="16"/>
  <c r="AH10" i="16"/>
  <c r="AG10" i="16"/>
  <c r="AE10" i="16"/>
  <c r="AC10" i="16"/>
  <c r="AA10" i="16"/>
  <c r="X10" i="16"/>
  <c r="N10" i="16"/>
  <c r="Y10" i="16" s="1"/>
  <c r="C10" i="16"/>
  <c r="AV9" i="16"/>
  <c r="AT9" i="16"/>
  <c r="AS9" i="16"/>
  <c r="AQ9" i="16"/>
  <c r="AP9" i="16"/>
  <c r="AL9" i="16"/>
  <c r="AE9" i="16"/>
  <c r="AC9" i="16"/>
  <c r="AR9" i="16" s="1"/>
  <c r="AA9" i="16"/>
  <c r="X9" i="16"/>
  <c r="Y9" i="16" s="1"/>
  <c r="N9" i="16"/>
  <c r="C9" i="16"/>
  <c r="AV8" i="16"/>
  <c r="AJ8" i="16"/>
  <c r="AI8" i="16"/>
  <c r="AG8" i="16"/>
  <c r="AE8" i="16"/>
  <c r="X8" i="16"/>
  <c r="AA8" i="16" s="1"/>
  <c r="N8" i="16"/>
  <c r="Y8" i="16" s="1"/>
  <c r="C8" i="16"/>
  <c r="AC8" i="16" s="1"/>
  <c r="X7" i="16"/>
  <c r="N7" i="16"/>
  <c r="D7" i="16"/>
  <c r="AC7" i="16" s="1"/>
  <c r="C7" i="16"/>
  <c r="X6" i="16"/>
  <c r="AA6" i="16" s="1"/>
  <c r="N6" i="16"/>
  <c r="Y6" i="16" s="1"/>
  <c r="D6" i="16"/>
  <c r="AC6" i="16" s="1"/>
  <c r="C6" i="16"/>
  <c r="AW5" i="16"/>
  <c r="AS5" i="16"/>
  <c r="AJ5" i="16"/>
  <c r="AC5" i="16"/>
  <c r="AA5" i="16"/>
  <c r="X5" i="16"/>
  <c r="N5" i="16"/>
  <c r="Y5" i="16" s="1"/>
  <c r="Z5" i="16" s="1"/>
  <c r="C5" i="16"/>
  <c r="X3" i="16"/>
  <c r="N3" i="16"/>
  <c r="Y3" i="16" s="1"/>
  <c r="AV33" i="15"/>
  <c r="AT33" i="15"/>
  <c r="AC33" i="15"/>
  <c r="X33" i="15"/>
  <c r="AA33" i="15" s="1"/>
  <c r="N33" i="15"/>
  <c r="Y33" i="15" s="1"/>
  <c r="C33" i="15"/>
  <c r="AW32" i="15"/>
  <c r="AU32" i="15"/>
  <c r="AT32" i="15"/>
  <c r="AR32" i="15"/>
  <c r="AL32" i="15"/>
  <c r="AG32" i="15"/>
  <c r="AE32" i="15"/>
  <c r="Z32" i="15"/>
  <c r="X32" i="15"/>
  <c r="N32" i="15"/>
  <c r="Y32" i="15" s="1"/>
  <c r="D32" i="15"/>
  <c r="AC32" i="15" s="1"/>
  <c r="C32" i="15"/>
  <c r="AQ31" i="15"/>
  <c r="AM31" i="15"/>
  <c r="AL31" i="15"/>
  <c r="AJ31" i="15"/>
  <c r="AH31" i="15"/>
  <c r="X31" i="15"/>
  <c r="N31" i="15"/>
  <c r="Y31" i="15" s="1"/>
  <c r="C31" i="15"/>
  <c r="AC31" i="15" s="1"/>
  <c r="AW30" i="15"/>
  <c r="AV30" i="15"/>
  <c r="AU30" i="15"/>
  <c r="AR30" i="15"/>
  <c r="AP30" i="15"/>
  <c r="AK30" i="15"/>
  <c r="AJ30" i="15"/>
  <c r="AI30" i="15"/>
  <c r="AH30" i="15"/>
  <c r="AE30" i="15"/>
  <c r="X30" i="15"/>
  <c r="N30" i="15"/>
  <c r="D30" i="15"/>
  <c r="AC30" i="15" s="1"/>
  <c r="AL30" i="15" s="1"/>
  <c r="C30" i="15"/>
  <c r="AK29" i="15"/>
  <c r="AC29" i="15"/>
  <c r="X29" i="15"/>
  <c r="N29" i="15"/>
  <c r="Y29" i="15" s="1"/>
  <c r="D29" i="15"/>
  <c r="C29" i="15"/>
  <c r="AR28" i="15"/>
  <c r="AP28" i="15"/>
  <c r="AO28" i="15"/>
  <c r="AL28" i="15"/>
  <c r="AI28" i="15"/>
  <c r="AA28" i="15"/>
  <c r="X28" i="15"/>
  <c r="Y28" i="15" s="1"/>
  <c r="N28" i="15"/>
  <c r="C28" i="15"/>
  <c r="AC28" i="15" s="1"/>
  <c r="AP27" i="15"/>
  <c r="AM27" i="15"/>
  <c r="AK27" i="15"/>
  <c r="AH27" i="15"/>
  <c r="AF27" i="15"/>
  <c r="AA27" i="15"/>
  <c r="Y27" i="15"/>
  <c r="X27" i="15"/>
  <c r="N27" i="15"/>
  <c r="D27" i="15"/>
  <c r="AC27" i="15" s="1"/>
  <c r="AU27" i="15" s="1"/>
  <c r="C27" i="15"/>
  <c r="AU26" i="15"/>
  <c r="AP26" i="15"/>
  <c r="AL26" i="15"/>
  <c r="AJ26" i="15"/>
  <c r="AH26" i="15"/>
  <c r="AF26" i="15"/>
  <c r="X26" i="15"/>
  <c r="N26" i="15"/>
  <c r="C26" i="15"/>
  <c r="AC26" i="15" s="1"/>
  <c r="AW26" i="15" s="1"/>
  <c r="AK25" i="15"/>
  <c r="AI25" i="15"/>
  <c r="AH25" i="15"/>
  <c r="AF25" i="15"/>
  <c r="AC25" i="15"/>
  <c r="X25" i="15"/>
  <c r="N25" i="15"/>
  <c r="Y25" i="15" s="1"/>
  <c r="AA25" i="15" s="1"/>
  <c r="D25" i="15"/>
  <c r="C25" i="15"/>
  <c r="AQ24" i="15"/>
  <c r="AJ24" i="15"/>
  <c r="AH24" i="15"/>
  <c r="AG24" i="15"/>
  <c r="AC24" i="15"/>
  <c r="AA24" i="15"/>
  <c r="Y24" i="15"/>
  <c r="X24" i="15"/>
  <c r="N24" i="15"/>
  <c r="D24" i="15"/>
  <c r="C24" i="15"/>
  <c r="AU23" i="15"/>
  <c r="AT23" i="15"/>
  <c r="AR23" i="15"/>
  <c r="AP23" i="15"/>
  <c r="AJ23" i="15"/>
  <c r="AH23" i="15"/>
  <c r="AG23" i="15"/>
  <c r="AE23" i="15"/>
  <c r="AA23" i="15"/>
  <c r="X23" i="15"/>
  <c r="N23" i="15"/>
  <c r="Y23" i="15" s="1"/>
  <c r="C23" i="15"/>
  <c r="AC23" i="15" s="1"/>
  <c r="AV22" i="15"/>
  <c r="AU22" i="15"/>
  <c r="AS22" i="15"/>
  <c r="AQ22" i="15"/>
  <c r="AK22" i="15"/>
  <c r="AI22" i="15"/>
  <c r="AH22" i="15"/>
  <c r="AC22" i="15"/>
  <c r="X22" i="15"/>
  <c r="AA22" i="15" s="1"/>
  <c r="N22" i="15"/>
  <c r="Y22" i="15" s="1"/>
  <c r="C22" i="15"/>
  <c r="AW21" i="15"/>
  <c r="AV21" i="15"/>
  <c r="AT21" i="15"/>
  <c r="AR21" i="15"/>
  <c r="AL21" i="15"/>
  <c r="AJ21" i="15"/>
  <c r="AI21" i="15"/>
  <c r="AE21" i="15"/>
  <c r="X21" i="15"/>
  <c r="N21" i="15"/>
  <c r="Y21" i="15" s="1"/>
  <c r="D21" i="15"/>
  <c r="AC21" i="15" s="1"/>
  <c r="C21" i="15"/>
  <c r="AV20" i="15"/>
  <c r="AT20" i="15"/>
  <c r="AO20" i="15"/>
  <c r="AL20" i="15"/>
  <c r="AK20" i="15"/>
  <c r="AI20" i="15"/>
  <c r="X20" i="15"/>
  <c r="AA20" i="15" s="1"/>
  <c r="N20" i="15"/>
  <c r="Y20" i="15" s="1"/>
  <c r="Z20" i="15" s="1"/>
  <c r="D20" i="15"/>
  <c r="AC20" i="15" s="1"/>
  <c r="C20" i="15"/>
  <c r="AV19" i="15"/>
  <c r="AQ19" i="15"/>
  <c r="AO19" i="15"/>
  <c r="AM19" i="15"/>
  <c r="AK19" i="15"/>
  <c r="AI19" i="15"/>
  <c r="AC19" i="15"/>
  <c r="AA19" i="15"/>
  <c r="X19" i="15"/>
  <c r="N19" i="15"/>
  <c r="Y19" i="15" s="1"/>
  <c r="Z19" i="15" s="1"/>
  <c r="D19" i="15"/>
  <c r="C19" i="15"/>
  <c r="AS18" i="15"/>
  <c r="AQ18" i="15"/>
  <c r="AP18" i="15"/>
  <c r="AM18" i="15"/>
  <c r="AC18" i="15"/>
  <c r="X18" i="15"/>
  <c r="N18" i="15"/>
  <c r="Y18" i="15" s="1"/>
  <c r="AA18" i="15" s="1"/>
  <c r="D18" i="15"/>
  <c r="C18" i="15"/>
  <c r="AV17" i="15"/>
  <c r="AU17" i="15"/>
  <c r="AT17" i="15"/>
  <c r="AS17" i="15"/>
  <c r="AR17" i="15"/>
  <c r="AP17" i="15"/>
  <c r="AO17" i="15"/>
  <c r="AM17" i="15"/>
  <c r="AI17" i="15"/>
  <c r="AH17" i="15"/>
  <c r="AG17" i="15"/>
  <c r="AF17" i="15"/>
  <c r="AE17" i="15"/>
  <c r="AC17" i="15"/>
  <c r="AL17" i="15" s="1"/>
  <c r="AA17" i="15"/>
  <c r="Y17" i="15"/>
  <c r="Z17" i="15" s="1"/>
  <c r="X17" i="15"/>
  <c r="N17" i="15"/>
  <c r="D17" i="15"/>
  <c r="C17" i="15"/>
  <c r="AU16" i="15"/>
  <c r="AT16" i="15"/>
  <c r="AJ16" i="15"/>
  <c r="AH16" i="15"/>
  <c r="X16" i="15"/>
  <c r="N16" i="15"/>
  <c r="Y16" i="15" s="1"/>
  <c r="C16" i="15"/>
  <c r="AC16" i="15" s="1"/>
  <c r="AR16" i="15" s="1"/>
  <c r="AV15" i="15"/>
  <c r="AU15" i="15"/>
  <c r="AS15" i="15"/>
  <c r="AQ15" i="15"/>
  <c r="AK15" i="15"/>
  <c r="AI15" i="15"/>
  <c r="AC15" i="15"/>
  <c r="X15" i="15"/>
  <c r="AA15" i="15" s="1"/>
  <c r="N15" i="15"/>
  <c r="Y15" i="15" s="1"/>
  <c r="C15" i="15"/>
  <c r="AW14" i="15"/>
  <c r="AV14" i="15"/>
  <c r="AL14" i="15"/>
  <c r="AJ14" i="15"/>
  <c r="X14" i="15"/>
  <c r="AA14" i="15" s="1"/>
  <c r="N14" i="15"/>
  <c r="D14" i="15"/>
  <c r="AC14" i="15" s="1"/>
  <c r="AT14" i="15" s="1"/>
  <c r="C14" i="15"/>
  <c r="AV13" i="15"/>
  <c r="AL13" i="15"/>
  <c r="AK13" i="15"/>
  <c r="X13" i="15"/>
  <c r="AA13" i="15" s="1"/>
  <c r="N13" i="15"/>
  <c r="C13" i="15"/>
  <c r="AC13" i="15" s="1"/>
  <c r="AT13" i="15" s="1"/>
  <c r="AW12" i="15"/>
  <c r="AU12" i="15"/>
  <c r="AL12" i="15"/>
  <c r="AJ12" i="15"/>
  <c r="Y12" i="15"/>
  <c r="X12" i="15"/>
  <c r="AA12" i="15" s="1"/>
  <c r="N12" i="15"/>
  <c r="D12" i="15"/>
  <c r="AC12" i="15" s="1"/>
  <c r="AP12" i="15" s="1"/>
  <c r="C12" i="15"/>
  <c r="AW11" i="15"/>
  <c r="AR11" i="15"/>
  <c r="AP11" i="15"/>
  <c r="AO11" i="15"/>
  <c r="AL11" i="15"/>
  <c r="AK11" i="15"/>
  <c r="AJ11" i="15"/>
  <c r="AE11" i="15"/>
  <c r="AC11" i="15"/>
  <c r="AV11" i="15" s="1"/>
  <c r="X11" i="15"/>
  <c r="AA11" i="15" s="1"/>
  <c r="N11" i="15"/>
  <c r="Y11" i="15" s="1"/>
  <c r="Z11" i="15" s="1"/>
  <c r="AP10" i="15"/>
  <c r="AO10" i="15"/>
  <c r="X10" i="15"/>
  <c r="AA10" i="15" s="1"/>
  <c r="N10" i="15"/>
  <c r="Y10" i="15" s="1"/>
  <c r="C10" i="15"/>
  <c r="AC10" i="15" s="1"/>
  <c r="AS9" i="15"/>
  <c r="AQ9" i="15"/>
  <c r="AP9" i="15"/>
  <c r="AM9" i="15"/>
  <c r="AC9" i="15"/>
  <c r="AA9" i="15"/>
  <c r="X9" i="15"/>
  <c r="N9" i="15"/>
  <c r="Y9" i="15" s="1"/>
  <c r="C9" i="15"/>
  <c r="AT8" i="15"/>
  <c r="AR8" i="15"/>
  <c r="AQ8" i="15"/>
  <c r="AO8" i="15"/>
  <c r="AE8" i="15"/>
  <c r="AC8" i="15"/>
  <c r="X8" i="15"/>
  <c r="N8" i="15"/>
  <c r="C8" i="15"/>
  <c r="AV7" i="15"/>
  <c r="AU7" i="15"/>
  <c r="AT7" i="15"/>
  <c r="AS7" i="15"/>
  <c r="AR7" i="15"/>
  <c r="AP7" i="15"/>
  <c r="AO7" i="15"/>
  <c r="AM7" i="15"/>
  <c r="AI7" i="15"/>
  <c r="AH7" i="15"/>
  <c r="AG7" i="15"/>
  <c r="AF7" i="15"/>
  <c r="AE7" i="15"/>
  <c r="AC7" i="15"/>
  <c r="AL7" i="15" s="1"/>
  <c r="Y7" i="15"/>
  <c r="X7" i="15"/>
  <c r="N7" i="15"/>
  <c r="D7" i="15"/>
  <c r="C7" i="15"/>
  <c r="AU6" i="15"/>
  <c r="AT6" i="15"/>
  <c r="AR6" i="15"/>
  <c r="AP6" i="15"/>
  <c r="AJ6" i="15"/>
  <c r="AH6" i="15"/>
  <c r="AG6" i="15"/>
  <c r="AA6" i="15"/>
  <c r="X6" i="15"/>
  <c r="N6" i="15"/>
  <c r="Y6" i="15" s="1"/>
  <c r="D6" i="15"/>
  <c r="AC6" i="15" s="1"/>
  <c r="C6" i="15"/>
  <c r="AW5" i="15"/>
  <c r="AV5" i="15"/>
  <c r="AL5" i="15"/>
  <c r="AJ5" i="15"/>
  <c r="X5" i="15"/>
  <c r="N5" i="15"/>
  <c r="C5" i="15"/>
  <c r="AC5" i="15" s="1"/>
  <c r="AT5" i="15" s="1"/>
  <c r="X3" i="15"/>
  <c r="N3" i="15"/>
  <c r="AT33" i="14"/>
  <c r="AR33" i="14"/>
  <c r="AC33" i="14"/>
  <c r="X33" i="14"/>
  <c r="AA33" i="14" s="1"/>
  <c r="N33" i="14"/>
  <c r="C33" i="14"/>
  <c r="AS32" i="14"/>
  <c r="AQ32" i="14"/>
  <c r="AP32" i="14"/>
  <c r="AL32" i="14"/>
  <c r="AK32" i="14"/>
  <c r="AF32" i="14"/>
  <c r="AC32" i="14"/>
  <c r="Y32" i="14"/>
  <c r="X32" i="14"/>
  <c r="N32" i="14"/>
  <c r="D32" i="14"/>
  <c r="C32" i="14"/>
  <c r="AV31" i="14"/>
  <c r="AU31" i="14"/>
  <c r="AT31" i="14"/>
  <c r="AS31" i="14"/>
  <c r="AR31" i="14"/>
  <c r="AP31" i="14"/>
  <c r="AO31" i="14"/>
  <c r="AM31" i="14"/>
  <c r="AI31" i="14"/>
  <c r="AH31" i="14"/>
  <c r="AG31" i="14"/>
  <c r="AF31" i="14"/>
  <c r="AE31" i="14"/>
  <c r="AC31" i="14"/>
  <c r="AL31" i="14" s="1"/>
  <c r="Z31" i="14"/>
  <c r="Y31" i="14"/>
  <c r="AA31" i="14" s="1"/>
  <c r="X31" i="14"/>
  <c r="N31" i="14"/>
  <c r="C31" i="14"/>
  <c r="AV30" i="14"/>
  <c r="AT30" i="14"/>
  <c r="AS30" i="14"/>
  <c r="AQ30" i="14"/>
  <c r="AP30" i="14"/>
  <c r="AI30" i="14"/>
  <c r="AG30" i="14"/>
  <c r="AF30" i="14"/>
  <c r="AC30" i="14"/>
  <c r="X30" i="14"/>
  <c r="AA30" i="14" s="1"/>
  <c r="N30" i="14"/>
  <c r="D30" i="14"/>
  <c r="C30" i="14"/>
  <c r="AC29" i="14"/>
  <c r="X29" i="14"/>
  <c r="N29" i="14"/>
  <c r="Y29" i="14" s="1"/>
  <c r="AA29" i="14" s="1"/>
  <c r="D29" i="14"/>
  <c r="C29" i="14"/>
  <c r="AV28" i="14"/>
  <c r="AU28" i="14"/>
  <c r="AS28" i="14"/>
  <c r="AR28" i="14"/>
  <c r="AQ28" i="14"/>
  <c r="AK28" i="14"/>
  <c r="AI28" i="14"/>
  <c r="AH28" i="14"/>
  <c r="AF28" i="14"/>
  <c r="AE28" i="14"/>
  <c r="AC28" i="14"/>
  <c r="X28" i="14"/>
  <c r="AA28" i="14" s="1"/>
  <c r="N28" i="14"/>
  <c r="C28" i="14"/>
  <c r="AU27" i="14"/>
  <c r="AT27" i="14"/>
  <c r="AR27" i="14"/>
  <c r="AQ27" i="14"/>
  <c r="AP27" i="14"/>
  <c r="AJ27" i="14"/>
  <c r="AH27" i="14"/>
  <c r="AC27" i="14"/>
  <c r="AW27" i="14" s="1"/>
  <c r="AA27" i="14"/>
  <c r="X27" i="14"/>
  <c r="N27" i="14"/>
  <c r="D27" i="14"/>
  <c r="C27" i="14"/>
  <c r="AT26" i="14"/>
  <c r="AC26" i="14"/>
  <c r="AA26" i="14"/>
  <c r="X26" i="14"/>
  <c r="N26" i="14"/>
  <c r="C26" i="14"/>
  <c r="AV25" i="14"/>
  <c r="AI25" i="14"/>
  <c r="AH25" i="14"/>
  <c r="AG25" i="14"/>
  <c r="AF25" i="14"/>
  <c r="AC25" i="14"/>
  <c r="AA25" i="14"/>
  <c r="Z25" i="14"/>
  <c r="X25" i="14"/>
  <c r="N25" i="14"/>
  <c r="Y25" i="14" s="1"/>
  <c r="D25" i="14"/>
  <c r="C25" i="14"/>
  <c r="AV24" i="14"/>
  <c r="AU24" i="14"/>
  <c r="AS24" i="14"/>
  <c r="AR24" i="14"/>
  <c r="AQ24" i="14"/>
  <c r="AK24" i="14"/>
  <c r="AJ24" i="14"/>
  <c r="AH24" i="14"/>
  <c r="AF24" i="14"/>
  <c r="AE24" i="14"/>
  <c r="AC24" i="14"/>
  <c r="X24" i="14"/>
  <c r="AA24" i="14" s="1"/>
  <c r="N24" i="14"/>
  <c r="D24" i="14"/>
  <c r="C24" i="14"/>
  <c r="AV23" i="14"/>
  <c r="AU23" i="14"/>
  <c r="AI23" i="14"/>
  <c r="AC23" i="14"/>
  <c r="X23" i="14"/>
  <c r="AA23" i="14" s="1"/>
  <c r="N23" i="14"/>
  <c r="C23" i="14"/>
  <c r="AT22" i="14"/>
  <c r="AR22" i="14"/>
  <c r="AQ22" i="14"/>
  <c r="AP22" i="14"/>
  <c r="AK22" i="14"/>
  <c r="AJ22" i="14"/>
  <c r="AI22" i="14"/>
  <c r="AC22" i="14"/>
  <c r="AU22" i="14" s="1"/>
  <c r="AA22" i="14"/>
  <c r="X22" i="14"/>
  <c r="N22" i="14"/>
  <c r="C22" i="14"/>
  <c r="AW21" i="14"/>
  <c r="AU21" i="14"/>
  <c r="AT21" i="14"/>
  <c r="AI21" i="14"/>
  <c r="AH21" i="14"/>
  <c r="AG21" i="14"/>
  <c r="AF21" i="14"/>
  <c r="AC21" i="14"/>
  <c r="AA21" i="14"/>
  <c r="Z21" i="14"/>
  <c r="X21" i="14"/>
  <c r="N21" i="14"/>
  <c r="Y21" i="14" s="1"/>
  <c r="D21" i="14"/>
  <c r="C21" i="14"/>
  <c r="AU20" i="14"/>
  <c r="AS20" i="14"/>
  <c r="AL20" i="14"/>
  <c r="AK20" i="14"/>
  <c r="AC20" i="14"/>
  <c r="AR20" i="14" s="1"/>
  <c r="X20" i="14"/>
  <c r="AA20" i="14" s="1"/>
  <c r="N20" i="14"/>
  <c r="D20" i="14"/>
  <c r="C20" i="14"/>
  <c r="AV19" i="14"/>
  <c r="AJ19" i="14"/>
  <c r="AI19" i="14"/>
  <c r="AC19" i="14"/>
  <c r="X19" i="14"/>
  <c r="AA19" i="14" s="1"/>
  <c r="N19" i="14"/>
  <c r="D19" i="14"/>
  <c r="C19" i="14"/>
  <c r="AU18" i="14"/>
  <c r="AS18" i="14"/>
  <c r="AL18" i="14"/>
  <c r="AK18" i="14"/>
  <c r="AC18" i="14"/>
  <c r="AR18" i="14" s="1"/>
  <c r="X18" i="14"/>
  <c r="AA18" i="14" s="1"/>
  <c r="N18" i="14"/>
  <c r="C18" i="14"/>
  <c r="AV17" i="14"/>
  <c r="AU17" i="14"/>
  <c r="AC17" i="14"/>
  <c r="AA17" i="14"/>
  <c r="X17" i="14"/>
  <c r="N17" i="14"/>
  <c r="D17" i="14"/>
  <c r="C17" i="14"/>
  <c r="AU16" i="14"/>
  <c r="AT16" i="14"/>
  <c r="AP16" i="14"/>
  <c r="AK16" i="14"/>
  <c r="AC16" i="14"/>
  <c r="AR16" i="14" s="1"/>
  <c r="AA16" i="14"/>
  <c r="X16" i="14"/>
  <c r="N16" i="14"/>
  <c r="Y16" i="14" s="1"/>
  <c r="C16" i="14"/>
  <c r="AJ15" i="14"/>
  <c r="AC15" i="14"/>
  <c r="X15" i="14"/>
  <c r="AA15" i="14" s="1"/>
  <c r="N15" i="14"/>
  <c r="C15" i="14"/>
  <c r="AT14" i="14"/>
  <c r="AR14" i="14"/>
  <c r="AL14" i="14"/>
  <c r="AK14" i="14"/>
  <c r="AC14" i="14"/>
  <c r="AQ14" i="14" s="1"/>
  <c r="AA14" i="14"/>
  <c r="X14" i="14"/>
  <c r="N14" i="14"/>
  <c r="D14" i="14"/>
  <c r="C14" i="14"/>
  <c r="AW13" i="14"/>
  <c r="AS13" i="14"/>
  <c r="AR13" i="14"/>
  <c r="AM13" i="14"/>
  <c r="AL13" i="14"/>
  <c r="AK13" i="14"/>
  <c r="AJ13" i="14"/>
  <c r="AI13" i="14"/>
  <c r="AH13" i="14"/>
  <c r="AF13" i="14"/>
  <c r="AC13" i="14"/>
  <c r="AQ13" i="14" s="1"/>
  <c r="X13" i="14"/>
  <c r="AA13" i="14" s="1"/>
  <c r="N13" i="14"/>
  <c r="C13" i="14"/>
  <c r="AC12" i="14"/>
  <c r="AA12" i="14"/>
  <c r="X12" i="14"/>
  <c r="N12" i="14"/>
  <c r="D12" i="14"/>
  <c r="C12" i="14"/>
  <c r="AR11" i="14"/>
  <c r="AQ11" i="14"/>
  <c r="AP11" i="14"/>
  <c r="AL11" i="14"/>
  <c r="AK11" i="14"/>
  <c r="AJ11" i="14"/>
  <c r="AI11" i="14"/>
  <c r="AC11" i="14"/>
  <c r="AT11" i="14" s="1"/>
  <c r="AA11" i="14"/>
  <c r="X11" i="14"/>
  <c r="N11" i="14"/>
  <c r="AW10" i="14"/>
  <c r="AV10" i="14"/>
  <c r="AU10" i="14"/>
  <c r="AT10" i="14"/>
  <c r="AS10" i="14"/>
  <c r="AI10" i="14"/>
  <c r="AH10" i="14"/>
  <c r="AG10" i="14"/>
  <c r="AF10" i="14"/>
  <c r="AE10" i="14"/>
  <c r="AA10" i="14"/>
  <c r="Z10" i="14"/>
  <c r="Y10" i="14"/>
  <c r="X10" i="14"/>
  <c r="N10" i="14"/>
  <c r="C10" i="14"/>
  <c r="AC10" i="14" s="1"/>
  <c r="AJ10" i="14" s="1"/>
  <c r="AU9" i="14"/>
  <c r="AT9" i="14"/>
  <c r="AP9" i="14"/>
  <c r="AO9" i="14"/>
  <c r="AC9" i="14"/>
  <c r="AA9" i="14"/>
  <c r="X9" i="14"/>
  <c r="N9" i="14"/>
  <c r="C9" i="14"/>
  <c r="AW8" i="14"/>
  <c r="AV8" i="14"/>
  <c r="AU8" i="14"/>
  <c r="AT8" i="14"/>
  <c r="AS8" i="14"/>
  <c r="AR8" i="14"/>
  <c r="AP8" i="14"/>
  <c r="AO8" i="14"/>
  <c r="AM8" i="14"/>
  <c r="AK8" i="14"/>
  <c r="AJ8" i="14"/>
  <c r="AI8" i="14"/>
  <c r="AH8" i="14"/>
  <c r="AG8" i="14"/>
  <c r="AF8" i="14"/>
  <c r="AE8" i="14"/>
  <c r="AC8" i="14"/>
  <c r="AL8" i="14" s="1"/>
  <c r="X8" i="14"/>
  <c r="AA8" i="14" s="1"/>
  <c r="N8" i="14"/>
  <c r="C8" i="14"/>
  <c r="AT7" i="14"/>
  <c r="AS7" i="14"/>
  <c r="AI7" i="14"/>
  <c r="AC7" i="14"/>
  <c r="X7" i="14"/>
  <c r="N7" i="14"/>
  <c r="D7" i="14"/>
  <c r="C7" i="14"/>
  <c r="AW6" i="14"/>
  <c r="AV6" i="14"/>
  <c r="AU6" i="14"/>
  <c r="AQ6" i="14"/>
  <c r="AP6" i="14"/>
  <c r="AH6" i="14"/>
  <c r="AG6" i="14"/>
  <c r="AF6" i="14"/>
  <c r="AC6" i="14"/>
  <c r="AS6" i="14" s="1"/>
  <c r="X6" i="14"/>
  <c r="N6" i="14"/>
  <c r="C6" i="14"/>
  <c r="AT5" i="14"/>
  <c r="AR5" i="14"/>
  <c r="AQ5" i="14"/>
  <c r="AC5" i="14"/>
  <c r="AA5" i="14"/>
  <c r="X5" i="14"/>
  <c r="N5" i="14"/>
  <c r="C5" i="14"/>
  <c r="Y3" i="14"/>
  <c r="X3" i="14"/>
  <c r="N3" i="14"/>
  <c r="AU33" i="13"/>
  <c r="AC33" i="13"/>
  <c r="AA33" i="13"/>
  <c r="X33" i="13"/>
  <c r="N33" i="13"/>
  <c r="C33" i="13"/>
  <c r="AR32" i="13"/>
  <c r="AQ32" i="13"/>
  <c r="AJ32" i="13"/>
  <c r="Y32" i="13"/>
  <c r="Z32" i="13" s="1"/>
  <c r="X32" i="13"/>
  <c r="N32" i="13"/>
  <c r="C32" i="13"/>
  <c r="AC32" i="13" s="1"/>
  <c r="X31" i="13"/>
  <c r="N31" i="13"/>
  <c r="D31" i="13"/>
  <c r="AC31" i="13" s="1"/>
  <c r="C31" i="13"/>
  <c r="AW30" i="13"/>
  <c r="AQ30" i="13"/>
  <c r="AP30" i="13"/>
  <c r="AJ30" i="13"/>
  <c r="AC30" i="13"/>
  <c r="X30" i="13"/>
  <c r="N30" i="13"/>
  <c r="Y30" i="13" s="1"/>
  <c r="C30" i="13"/>
  <c r="AR29" i="13"/>
  <c r="AQ29" i="13"/>
  <c r="AP29" i="13"/>
  <c r="AE29" i="13"/>
  <c r="AC29" i="13"/>
  <c r="X29" i="13"/>
  <c r="AA29" i="13" s="1"/>
  <c r="N29" i="13"/>
  <c r="Y29" i="13" s="1"/>
  <c r="D29" i="13"/>
  <c r="C29" i="13"/>
  <c r="AT28" i="13"/>
  <c r="AS28" i="13"/>
  <c r="AR28" i="13"/>
  <c r="AO28" i="13"/>
  <c r="AM28" i="13"/>
  <c r="AG28" i="13"/>
  <c r="AF28" i="13"/>
  <c r="AE28" i="13"/>
  <c r="AC28" i="13"/>
  <c r="AL28" i="13" s="1"/>
  <c r="Y28" i="13"/>
  <c r="X28" i="13"/>
  <c r="N28" i="13"/>
  <c r="D28" i="13"/>
  <c r="C28" i="13"/>
  <c r="AT27" i="13"/>
  <c r="AQ27" i="13"/>
  <c r="AP27" i="13"/>
  <c r="AI27" i="13"/>
  <c r="AH27" i="13"/>
  <c r="AG27" i="13"/>
  <c r="AC27" i="13"/>
  <c r="X27" i="13"/>
  <c r="N27" i="13"/>
  <c r="Y27" i="13" s="1"/>
  <c r="AA27" i="13" s="1"/>
  <c r="D27" i="13"/>
  <c r="C27" i="13"/>
  <c r="AW26" i="13"/>
  <c r="AV26" i="13"/>
  <c r="AS26" i="13"/>
  <c r="AR26" i="13"/>
  <c r="AK26" i="13"/>
  <c r="AJ26" i="13"/>
  <c r="AI26" i="13"/>
  <c r="AF26" i="13"/>
  <c r="AE26" i="13"/>
  <c r="X26" i="13"/>
  <c r="AA26" i="13" s="1"/>
  <c r="N26" i="13"/>
  <c r="D26" i="13"/>
  <c r="AC26" i="13" s="1"/>
  <c r="C26" i="13"/>
  <c r="AS25" i="13"/>
  <c r="AR25" i="13"/>
  <c r="AK25" i="13"/>
  <c r="AI25" i="13"/>
  <c r="AF25" i="13"/>
  <c r="AE25" i="13"/>
  <c r="X25" i="13"/>
  <c r="AA25" i="13" s="1"/>
  <c r="N25" i="13"/>
  <c r="C25" i="13"/>
  <c r="AC25" i="13" s="1"/>
  <c r="AW25" i="13" s="1"/>
  <c r="AQ24" i="13"/>
  <c r="X24" i="13"/>
  <c r="N24" i="13"/>
  <c r="Y24" i="13" s="1"/>
  <c r="D24" i="13"/>
  <c r="AC24" i="13" s="1"/>
  <c r="C24" i="13"/>
  <c r="AW23" i="13"/>
  <c r="AT23" i="13"/>
  <c r="AS23" i="13"/>
  <c r="AK23" i="13"/>
  <c r="AJ23" i="13"/>
  <c r="AG23" i="13"/>
  <c r="X23" i="13"/>
  <c r="AA23" i="13" s="1"/>
  <c r="N23" i="13"/>
  <c r="D23" i="13"/>
  <c r="AC23" i="13" s="1"/>
  <c r="AL23" i="13" s="1"/>
  <c r="C23" i="13"/>
  <c r="AW22" i="13"/>
  <c r="AT22" i="13"/>
  <c r="AS22" i="13"/>
  <c r="AK22" i="13"/>
  <c r="AJ22" i="13"/>
  <c r="AG22" i="13"/>
  <c r="X22" i="13"/>
  <c r="AA22" i="13" s="1"/>
  <c r="N22" i="13"/>
  <c r="C22" i="13"/>
  <c r="AC22" i="13" s="1"/>
  <c r="AL22" i="13" s="1"/>
  <c r="AU21" i="13"/>
  <c r="AS21" i="13"/>
  <c r="AJ21" i="13"/>
  <c r="AI21" i="13"/>
  <c r="X21" i="13"/>
  <c r="AA21" i="13" s="1"/>
  <c r="N21" i="13"/>
  <c r="C21" i="13"/>
  <c r="AC21" i="13" s="1"/>
  <c r="AR21" i="13" s="1"/>
  <c r="AV20" i="13"/>
  <c r="AR20" i="13"/>
  <c r="AQ20" i="13"/>
  <c r="AC20" i="13"/>
  <c r="AU20" i="13" s="1"/>
  <c r="X20" i="13"/>
  <c r="AA20" i="13" s="1"/>
  <c r="N20" i="13"/>
  <c r="Y20" i="13" s="1"/>
  <c r="D20" i="13"/>
  <c r="C20" i="13"/>
  <c r="AW19" i="13"/>
  <c r="AT19" i="13"/>
  <c r="AS19" i="13"/>
  <c r="AM19" i="13"/>
  <c r="AL19" i="13"/>
  <c r="AK19" i="13"/>
  <c r="AJ19" i="13"/>
  <c r="AI19" i="13"/>
  <c r="AG19" i="13"/>
  <c r="AF19" i="13"/>
  <c r="X19" i="13"/>
  <c r="AA19" i="13" s="1"/>
  <c r="N19" i="13"/>
  <c r="D19" i="13"/>
  <c r="AC19" i="13" s="1"/>
  <c r="C19" i="13"/>
  <c r="AS18" i="13"/>
  <c r="AM18" i="13"/>
  <c r="AL18" i="13"/>
  <c r="AJ18" i="13"/>
  <c r="AI18" i="13"/>
  <c r="AG18" i="13"/>
  <c r="X18" i="13"/>
  <c r="AA18" i="13" s="1"/>
  <c r="N18" i="13"/>
  <c r="D18" i="13"/>
  <c r="AC18" i="13" s="1"/>
  <c r="AT18" i="13" s="1"/>
  <c r="C18" i="13"/>
  <c r="AT17" i="13"/>
  <c r="AL17" i="13"/>
  <c r="AK17" i="13"/>
  <c r="X17" i="13"/>
  <c r="AA17" i="13" s="1"/>
  <c r="N17" i="13"/>
  <c r="C17" i="13"/>
  <c r="AC17" i="13" s="1"/>
  <c r="AS17" i="13" s="1"/>
  <c r="AW16" i="13"/>
  <c r="AS16" i="13"/>
  <c r="AR16" i="13"/>
  <c r="AF16" i="13"/>
  <c r="AE16" i="13"/>
  <c r="X16" i="13"/>
  <c r="N16" i="13"/>
  <c r="C16" i="13"/>
  <c r="AC16" i="13" s="1"/>
  <c r="AG15" i="13"/>
  <c r="X15" i="13"/>
  <c r="AA15" i="13" s="1"/>
  <c r="N15" i="13"/>
  <c r="C15" i="13"/>
  <c r="AC15" i="13" s="1"/>
  <c r="AS14" i="13"/>
  <c r="AR14" i="13"/>
  <c r="AL14" i="13"/>
  <c r="AK14" i="13"/>
  <c r="AJ14" i="13"/>
  <c r="AH14" i="13"/>
  <c r="AF14" i="13"/>
  <c r="AE14" i="13"/>
  <c r="X14" i="13"/>
  <c r="AA14" i="13" s="1"/>
  <c r="N14" i="13"/>
  <c r="D14" i="13"/>
  <c r="AC14" i="13" s="1"/>
  <c r="AI14" i="13" s="1"/>
  <c r="C14" i="13"/>
  <c r="AT13" i="13"/>
  <c r="AS13" i="13"/>
  <c r="AK13" i="13"/>
  <c r="AJ13" i="13"/>
  <c r="X13" i="13"/>
  <c r="AA13" i="13" s="1"/>
  <c r="N13" i="13"/>
  <c r="C13" i="13"/>
  <c r="AC13" i="13" s="1"/>
  <c r="AM13" i="13" s="1"/>
  <c r="AW12" i="13"/>
  <c r="AV12" i="13"/>
  <c r="AS12" i="13"/>
  <c r="AR12" i="13"/>
  <c r="AL12" i="13"/>
  <c r="AI12" i="13"/>
  <c r="AH12" i="13"/>
  <c r="AF12" i="13"/>
  <c r="AE12" i="13"/>
  <c r="X12" i="13"/>
  <c r="AA12" i="13" s="1"/>
  <c r="N12" i="13"/>
  <c r="D12" i="13"/>
  <c r="AC12" i="13" s="1"/>
  <c r="C12" i="13"/>
  <c r="AW11" i="13"/>
  <c r="AV11" i="13"/>
  <c r="AU11" i="13"/>
  <c r="AT11" i="13"/>
  <c r="AS11" i="13"/>
  <c r="AR11" i="13"/>
  <c r="AP11" i="13"/>
  <c r="AO11" i="13"/>
  <c r="AM11" i="13"/>
  <c r="AL11" i="13"/>
  <c r="AK11" i="13"/>
  <c r="AJ11" i="13"/>
  <c r="AI11" i="13"/>
  <c r="AH11" i="13"/>
  <c r="AG11" i="13"/>
  <c r="AF11" i="13"/>
  <c r="AE11" i="13"/>
  <c r="AC11" i="13"/>
  <c r="AQ11" i="13" s="1"/>
  <c r="X11" i="13"/>
  <c r="AA11" i="13" s="1"/>
  <c r="N11" i="13"/>
  <c r="AV10" i="13"/>
  <c r="AA10" i="13"/>
  <c r="X10" i="13"/>
  <c r="N10" i="13"/>
  <c r="Y10" i="13" s="1"/>
  <c r="C10" i="13"/>
  <c r="AC10" i="13" s="1"/>
  <c r="AI9" i="13"/>
  <c r="AC9" i="13"/>
  <c r="X9" i="13"/>
  <c r="AA9" i="13" s="1"/>
  <c r="N9" i="13"/>
  <c r="C9" i="13"/>
  <c r="AU8" i="13"/>
  <c r="AT8" i="13"/>
  <c r="AS8" i="13"/>
  <c r="AP8" i="13"/>
  <c r="AJ8" i="13"/>
  <c r="AI8" i="13"/>
  <c r="AC8" i="13"/>
  <c r="AV8" i="13" s="1"/>
  <c r="AA8" i="13"/>
  <c r="X8" i="13"/>
  <c r="N8" i="13"/>
  <c r="C8" i="13"/>
  <c r="AV7" i="13"/>
  <c r="AU7" i="13"/>
  <c r="AT7" i="13"/>
  <c r="AS7" i="13"/>
  <c r="AP7" i="13"/>
  <c r="AO7" i="13"/>
  <c r="AI7" i="13"/>
  <c r="AH7" i="13"/>
  <c r="AG7" i="13"/>
  <c r="AF7" i="13"/>
  <c r="AE7" i="13"/>
  <c r="X7" i="13"/>
  <c r="N7" i="13"/>
  <c r="Y7" i="13" s="1"/>
  <c r="AA7" i="13" s="1"/>
  <c r="D7" i="13"/>
  <c r="AC7" i="13" s="1"/>
  <c r="C7" i="13"/>
  <c r="AQ6" i="13"/>
  <c r="X6" i="13"/>
  <c r="AA6" i="13" s="1"/>
  <c r="N6" i="13"/>
  <c r="D6" i="13"/>
  <c r="AC6" i="13" s="1"/>
  <c r="C6" i="13"/>
  <c r="AH5" i="13"/>
  <c r="AC5" i="13"/>
  <c r="X5" i="13"/>
  <c r="AA5" i="13" s="1"/>
  <c r="N5" i="13"/>
  <c r="C5" i="13"/>
  <c r="X3" i="13"/>
  <c r="N3" i="13"/>
  <c r="Y3" i="13" s="1"/>
  <c r="AC34" i="12"/>
  <c r="Z34" i="12" s="1"/>
  <c r="AA34" i="12"/>
  <c r="X34" i="12"/>
  <c r="N34" i="12"/>
  <c r="Y34" i="12" s="1"/>
  <c r="AU33" i="12"/>
  <c r="AS33" i="12"/>
  <c r="AR33" i="12"/>
  <c r="AQ33" i="12"/>
  <c r="AK33" i="12"/>
  <c r="AJ33" i="12"/>
  <c r="AI33" i="12"/>
  <c r="AE33" i="12"/>
  <c r="AC33" i="12"/>
  <c r="AP33" i="12" s="1"/>
  <c r="AA33" i="12"/>
  <c r="X33" i="12"/>
  <c r="N33" i="12"/>
  <c r="C33" i="12"/>
  <c r="AW32" i="12"/>
  <c r="AV32" i="12"/>
  <c r="AU32" i="12"/>
  <c r="AR32" i="12"/>
  <c r="AQ32" i="12"/>
  <c r="AP32" i="12"/>
  <c r="AO32" i="12"/>
  <c r="AK32" i="12"/>
  <c r="AJ32" i="12"/>
  <c r="AI32" i="12"/>
  <c r="AH32" i="12"/>
  <c r="AG32" i="12"/>
  <c r="AF32" i="12"/>
  <c r="AC32" i="12"/>
  <c r="X32" i="12"/>
  <c r="AA32" i="12" s="1"/>
  <c r="N32" i="12"/>
  <c r="D32" i="12"/>
  <c r="C32" i="12"/>
  <c r="AW31" i="12"/>
  <c r="AH31" i="12"/>
  <c r="AC31" i="12"/>
  <c r="X31" i="12"/>
  <c r="AA31" i="12" s="1"/>
  <c r="N31" i="12"/>
  <c r="Y31" i="12" s="1"/>
  <c r="C31" i="12"/>
  <c r="AU30" i="12"/>
  <c r="AQ30" i="12"/>
  <c r="AG30" i="12"/>
  <c r="AC30" i="12"/>
  <c r="AO30" i="12" s="1"/>
  <c r="AA30" i="12"/>
  <c r="X30" i="12"/>
  <c r="N30" i="12"/>
  <c r="D30" i="12"/>
  <c r="C30" i="12"/>
  <c r="AV29" i="12"/>
  <c r="AU29" i="12"/>
  <c r="AT29" i="12"/>
  <c r="AQ29" i="12"/>
  <c r="AP29" i="12"/>
  <c r="AH29" i="12"/>
  <c r="AG29" i="12"/>
  <c r="AF29" i="12"/>
  <c r="AC29" i="12"/>
  <c r="Y29" i="12"/>
  <c r="AA29" i="12" s="1"/>
  <c r="X29" i="12"/>
  <c r="N29" i="12"/>
  <c r="D29" i="12"/>
  <c r="C29" i="12"/>
  <c r="AW28" i="12"/>
  <c r="AV28" i="12"/>
  <c r="AU28" i="12"/>
  <c r="AT28" i="12"/>
  <c r="AS28" i="12"/>
  <c r="AR28" i="12"/>
  <c r="AP28" i="12"/>
  <c r="AO28" i="12"/>
  <c r="AL28" i="12"/>
  <c r="AK28" i="12"/>
  <c r="AJ28" i="12"/>
  <c r="AI28" i="12"/>
  <c r="AH28" i="12"/>
  <c r="AG28" i="12"/>
  <c r="AF28" i="12"/>
  <c r="AE28" i="12"/>
  <c r="X28" i="12"/>
  <c r="AA28" i="12" s="1"/>
  <c r="N28" i="12"/>
  <c r="C28" i="12"/>
  <c r="AC28" i="12" s="1"/>
  <c r="AQ28" i="12" s="1"/>
  <c r="AQ27" i="12"/>
  <c r="AA27" i="12"/>
  <c r="X27" i="12"/>
  <c r="N27" i="12"/>
  <c r="D27" i="12"/>
  <c r="AC27" i="12" s="1"/>
  <c r="C27" i="12"/>
  <c r="AA26" i="12"/>
  <c r="X26" i="12"/>
  <c r="N26" i="12"/>
  <c r="C26" i="12"/>
  <c r="AC26" i="12" s="1"/>
  <c r="AW25" i="12"/>
  <c r="AO25" i="12"/>
  <c r="X25" i="12"/>
  <c r="N25" i="12"/>
  <c r="Y25" i="12" s="1"/>
  <c r="AA25" i="12" s="1"/>
  <c r="D25" i="12"/>
  <c r="AC25" i="12" s="1"/>
  <c r="C25" i="12"/>
  <c r="AQ24" i="12"/>
  <c r="X24" i="12"/>
  <c r="AA24" i="12" s="1"/>
  <c r="N24" i="12"/>
  <c r="D24" i="12"/>
  <c r="AC24" i="12" s="1"/>
  <c r="C24" i="12"/>
  <c r="X23" i="12"/>
  <c r="AA23" i="12" s="1"/>
  <c r="N23" i="12"/>
  <c r="C23" i="12"/>
  <c r="AC23" i="12" s="1"/>
  <c r="AP22" i="12"/>
  <c r="AK22" i="12"/>
  <c r="AA22" i="12"/>
  <c r="X22" i="12"/>
  <c r="N22" i="12"/>
  <c r="C22" i="12"/>
  <c r="AC22" i="12" s="1"/>
  <c r="AK21" i="12"/>
  <c r="AJ21" i="12"/>
  <c r="X21" i="12"/>
  <c r="N21" i="12"/>
  <c r="Y21" i="12" s="1"/>
  <c r="AA21" i="12" s="1"/>
  <c r="D21" i="12"/>
  <c r="AC21" i="12" s="1"/>
  <c r="C21" i="12"/>
  <c r="X20" i="12"/>
  <c r="AA20" i="12" s="1"/>
  <c r="N20" i="12"/>
  <c r="D20" i="12"/>
  <c r="AC20" i="12" s="1"/>
  <c r="C20" i="12"/>
  <c r="AQ19" i="12"/>
  <c r="AM19" i="12"/>
  <c r="AC19" i="12"/>
  <c r="X19" i="12"/>
  <c r="AA19" i="12" s="1"/>
  <c r="N19" i="12"/>
  <c r="D19" i="12"/>
  <c r="C19" i="12"/>
  <c r="X18" i="12"/>
  <c r="AA18" i="12" s="1"/>
  <c r="N18" i="12"/>
  <c r="C18" i="12"/>
  <c r="AC18" i="12" s="1"/>
  <c r="AA17" i="12"/>
  <c r="X17" i="12"/>
  <c r="N17" i="12"/>
  <c r="D17" i="12"/>
  <c r="AC17" i="12" s="1"/>
  <c r="C17" i="12"/>
  <c r="AP16" i="12"/>
  <c r="AL16" i="12"/>
  <c r="AK16" i="12"/>
  <c r="AC16" i="12"/>
  <c r="AW16" i="12" s="1"/>
  <c r="X16" i="12"/>
  <c r="N16" i="12"/>
  <c r="Y16" i="12" s="1"/>
  <c r="AA16" i="12" s="1"/>
  <c r="C16" i="12"/>
  <c r="AL15" i="12"/>
  <c r="X15" i="12"/>
  <c r="AA15" i="12" s="1"/>
  <c r="N15" i="12"/>
  <c r="C15" i="12"/>
  <c r="AC15" i="12" s="1"/>
  <c r="AP14" i="12"/>
  <c r="AL14" i="12"/>
  <c r="AK14" i="12"/>
  <c r="AC14" i="12"/>
  <c r="AW14" i="12" s="1"/>
  <c r="X14" i="12"/>
  <c r="AA14" i="12" s="1"/>
  <c r="N14" i="12"/>
  <c r="Y14" i="12" s="1"/>
  <c r="D14" i="12"/>
  <c r="C14" i="12"/>
  <c r="AR13" i="12"/>
  <c r="AO13" i="12"/>
  <c r="AM13" i="12"/>
  <c r="AE13" i="12"/>
  <c r="Z13" i="12"/>
  <c r="Y13" i="12"/>
  <c r="AA13" i="12" s="1"/>
  <c r="X13" i="12"/>
  <c r="N13" i="12"/>
  <c r="C13" i="12"/>
  <c r="AC13" i="12" s="1"/>
  <c r="AU12" i="12"/>
  <c r="AT12" i="12"/>
  <c r="AS12" i="12"/>
  <c r="AP12" i="12"/>
  <c r="AO12" i="12"/>
  <c r="AH12" i="12"/>
  <c r="AG12" i="12"/>
  <c r="AF12" i="12"/>
  <c r="AC12" i="12"/>
  <c r="AM12" i="12" s="1"/>
  <c r="AA12" i="12"/>
  <c r="X12" i="12"/>
  <c r="N12" i="12"/>
  <c r="D12" i="12"/>
  <c r="C12" i="12"/>
  <c r="AU11" i="12"/>
  <c r="AT11" i="12"/>
  <c r="AS11" i="12"/>
  <c r="AP11" i="12"/>
  <c r="AO11" i="12"/>
  <c r="AH11" i="12"/>
  <c r="AG11" i="12"/>
  <c r="AF11" i="12"/>
  <c r="AC11" i="12"/>
  <c r="AM11" i="12" s="1"/>
  <c r="X11" i="12"/>
  <c r="AA11" i="12" s="1"/>
  <c r="N11" i="12"/>
  <c r="AC10" i="12"/>
  <c r="X10" i="12"/>
  <c r="N10" i="12"/>
  <c r="C10" i="12"/>
  <c r="X9" i="12"/>
  <c r="AA9" i="12" s="1"/>
  <c r="N9" i="12"/>
  <c r="C9" i="12"/>
  <c r="AC9" i="12" s="1"/>
  <c r="AQ8" i="12"/>
  <c r="AL8" i="12"/>
  <c r="AC8" i="12"/>
  <c r="X8" i="12"/>
  <c r="AA8" i="12" s="1"/>
  <c r="N8" i="12"/>
  <c r="C8" i="12"/>
  <c r="AP7" i="12"/>
  <c r="AL7" i="12"/>
  <c r="AK7" i="12"/>
  <c r="AC7" i="12"/>
  <c r="AW7" i="12" s="1"/>
  <c r="X7" i="12"/>
  <c r="N7" i="12"/>
  <c r="D7" i="12"/>
  <c r="C7" i="12"/>
  <c r="AR6" i="12"/>
  <c r="AE6" i="12"/>
  <c r="X6" i="12"/>
  <c r="AA6" i="12" s="1"/>
  <c r="N6" i="12"/>
  <c r="D6" i="12"/>
  <c r="AC6" i="12" s="1"/>
  <c r="C6" i="12"/>
  <c r="AR5" i="12"/>
  <c r="AO5" i="12"/>
  <c r="AM5" i="12"/>
  <c r="AE5" i="12"/>
  <c r="X5" i="12"/>
  <c r="AA5" i="12" s="1"/>
  <c r="N5" i="12"/>
  <c r="C5" i="12"/>
  <c r="AC5" i="12" s="1"/>
  <c r="X3" i="12"/>
  <c r="N3" i="12"/>
  <c r="Y3" i="12" s="1"/>
  <c r="AW34" i="11"/>
  <c r="AT34" i="11"/>
  <c r="AS34" i="11"/>
  <c r="AJ34" i="11"/>
  <c r="AG34" i="11"/>
  <c r="AF34" i="11"/>
  <c r="X34" i="11"/>
  <c r="AA34" i="11" s="1"/>
  <c r="N34" i="11"/>
  <c r="C34" i="11"/>
  <c r="AC34" i="11" s="1"/>
  <c r="AR33" i="11"/>
  <c r="AE33" i="11"/>
  <c r="X33" i="11"/>
  <c r="N33" i="11"/>
  <c r="Y33" i="11" s="1"/>
  <c r="C33" i="11"/>
  <c r="AC33" i="11" s="1"/>
  <c r="X32" i="11"/>
  <c r="N32" i="11"/>
  <c r="Y32" i="11" s="1"/>
  <c r="D32" i="11"/>
  <c r="AC32" i="11" s="1"/>
  <c r="C32" i="11"/>
  <c r="X31" i="11"/>
  <c r="N31" i="11"/>
  <c r="C31" i="11"/>
  <c r="AC31" i="11" s="1"/>
  <c r="AM30" i="11"/>
  <c r="AJ30" i="11"/>
  <c r="X30" i="11"/>
  <c r="AA30" i="11" s="1"/>
  <c r="N30" i="11"/>
  <c r="D30" i="11"/>
  <c r="AC30" i="11" s="1"/>
  <c r="C30" i="11"/>
  <c r="AM29" i="11"/>
  <c r="Y29" i="11"/>
  <c r="AA29" i="11" s="1"/>
  <c r="X29" i="11"/>
  <c r="N29" i="11"/>
  <c r="D29" i="11"/>
  <c r="AC29" i="11" s="1"/>
  <c r="C29" i="11"/>
  <c r="AP28" i="11"/>
  <c r="AL28" i="11"/>
  <c r="AK28" i="11"/>
  <c r="AC28" i="11"/>
  <c r="AW28" i="11" s="1"/>
  <c r="X28" i="11"/>
  <c r="N28" i="11"/>
  <c r="D28" i="11"/>
  <c r="C28" i="11"/>
  <c r="AR27" i="11"/>
  <c r="AO27" i="11"/>
  <c r="AM27" i="11"/>
  <c r="AE27" i="11"/>
  <c r="X27" i="11"/>
  <c r="AA27" i="11" s="1"/>
  <c r="N27" i="11"/>
  <c r="D27" i="11"/>
  <c r="AC27" i="11" s="1"/>
  <c r="C27" i="11"/>
  <c r="AR26" i="11"/>
  <c r="AM26" i="11"/>
  <c r="AE26" i="11"/>
  <c r="X26" i="11"/>
  <c r="AA26" i="11" s="1"/>
  <c r="N26" i="11"/>
  <c r="C26" i="11"/>
  <c r="AC26" i="11" s="1"/>
  <c r="AQ25" i="11"/>
  <c r="AC25" i="11"/>
  <c r="Y25" i="11"/>
  <c r="X25" i="11"/>
  <c r="N25" i="11"/>
  <c r="D25" i="11"/>
  <c r="C25" i="11"/>
  <c r="X24" i="11"/>
  <c r="AA24" i="11" s="1"/>
  <c r="N24" i="11"/>
  <c r="D24" i="11"/>
  <c r="AC24" i="11" s="1"/>
  <c r="C24" i="11"/>
  <c r="AS23" i="11"/>
  <c r="AP23" i="11"/>
  <c r="AO23" i="11"/>
  <c r="AF23" i="11"/>
  <c r="AA23" i="11"/>
  <c r="X23" i="11"/>
  <c r="N23" i="11"/>
  <c r="C23" i="11"/>
  <c r="AC23" i="11" s="1"/>
  <c r="X22" i="11"/>
  <c r="AA22" i="11" s="1"/>
  <c r="N22" i="11"/>
  <c r="C22" i="11"/>
  <c r="AC22" i="11" s="1"/>
  <c r="AC21" i="11"/>
  <c r="X21" i="11"/>
  <c r="N21" i="11"/>
  <c r="D21" i="11"/>
  <c r="C21" i="11"/>
  <c r="AS20" i="11"/>
  <c r="AP20" i="11"/>
  <c r="AO20" i="11"/>
  <c r="AG20" i="11"/>
  <c r="AF20" i="11"/>
  <c r="X20" i="11"/>
  <c r="AA20" i="11" s="1"/>
  <c r="N20" i="11"/>
  <c r="D20" i="11"/>
  <c r="AC20" i="11" s="1"/>
  <c r="C20" i="11"/>
  <c r="AT19" i="11"/>
  <c r="AS19" i="11"/>
  <c r="AP19" i="11"/>
  <c r="AO19" i="11"/>
  <c r="AG19" i="11"/>
  <c r="AF19" i="11"/>
  <c r="X19" i="11"/>
  <c r="Y19" i="11" s="1"/>
  <c r="N19" i="11"/>
  <c r="D19" i="11"/>
  <c r="AC19" i="11" s="1"/>
  <c r="C19" i="11"/>
  <c r="AV18" i="11"/>
  <c r="AU18" i="11"/>
  <c r="AQ18" i="11"/>
  <c r="AI18" i="11"/>
  <c r="AE18" i="11"/>
  <c r="AC18" i="11"/>
  <c r="X18" i="11"/>
  <c r="AA18" i="11" s="1"/>
  <c r="N18" i="11"/>
  <c r="C18" i="11"/>
  <c r="AT17" i="11"/>
  <c r="AQ17" i="11"/>
  <c r="AH17" i="11"/>
  <c r="AG17" i="11"/>
  <c r="AC17" i="11"/>
  <c r="AA17" i="11"/>
  <c r="X17" i="11"/>
  <c r="N17" i="11"/>
  <c r="D17" i="11"/>
  <c r="C17" i="11"/>
  <c r="AT16" i="11"/>
  <c r="AQ16" i="11"/>
  <c r="AH16" i="11"/>
  <c r="AG16" i="11"/>
  <c r="AC16" i="11"/>
  <c r="AA16" i="11"/>
  <c r="Y16" i="11"/>
  <c r="X16" i="11"/>
  <c r="N16" i="11"/>
  <c r="C16" i="11"/>
  <c r="AU15" i="11"/>
  <c r="AI15" i="11"/>
  <c r="AH15" i="11"/>
  <c r="AC15" i="11"/>
  <c r="X15" i="11"/>
  <c r="AA15" i="11" s="1"/>
  <c r="N15" i="11"/>
  <c r="C15" i="11"/>
  <c r="AC14" i="11"/>
  <c r="Y14" i="11"/>
  <c r="X14" i="11"/>
  <c r="N14" i="11"/>
  <c r="D14" i="11"/>
  <c r="C14" i="11"/>
  <c r="AW13" i="11"/>
  <c r="AV13" i="11"/>
  <c r="AS13" i="11"/>
  <c r="AR13" i="11"/>
  <c r="AJ13" i="11"/>
  <c r="AI13" i="11"/>
  <c r="AF13" i="11"/>
  <c r="AE13" i="11"/>
  <c r="AA13" i="11"/>
  <c r="X13" i="11"/>
  <c r="N13" i="11"/>
  <c r="C13" i="11"/>
  <c r="AC13" i="11" s="1"/>
  <c r="AU12" i="11"/>
  <c r="AI12" i="11"/>
  <c r="AH12" i="11"/>
  <c r="AC12" i="11"/>
  <c r="X12" i="11"/>
  <c r="AA12" i="11" s="1"/>
  <c r="N12" i="11"/>
  <c r="D12" i="11"/>
  <c r="C12" i="11"/>
  <c r="AU11" i="11"/>
  <c r="AI11" i="11"/>
  <c r="AH11" i="11"/>
  <c r="AC11" i="11"/>
  <c r="X11" i="11"/>
  <c r="AA11" i="11" s="1"/>
  <c r="N11" i="11"/>
  <c r="AO10" i="11"/>
  <c r="AG10" i="11"/>
  <c r="AA10" i="11"/>
  <c r="Z10" i="11"/>
  <c r="X10" i="11"/>
  <c r="N10" i="11"/>
  <c r="Y10" i="11" s="1"/>
  <c r="C10" i="11"/>
  <c r="AC10" i="11" s="1"/>
  <c r="AU9" i="11"/>
  <c r="AH9" i="11"/>
  <c r="AG9" i="11"/>
  <c r="AC9" i="11"/>
  <c r="AA9" i="11"/>
  <c r="X9" i="11"/>
  <c r="N9" i="11"/>
  <c r="C9" i="11"/>
  <c r="AT8" i="11"/>
  <c r="AS8" i="11"/>
  <c r="AF8" i="11"/>
  <c r="X8" i="11"/>
  <c r="N8" i="11"/>
  <c r="Y8" i="11" s="1"/>
  <c r="AA8" i="11" s="1"/>
  <c r="C8" i="11"/>
  <c r="AC8" i="11" s="1"/>
  <c r="AQ7" i="11"/>
  <c r="AC7" i="11"/>
  <c r="X7" i="11"/>
  <c r="N7" i="11"/>
  <c r="Y7" i="11" s="1"/>
  <c r="AA7" i="11" s="1"/>
  <c r="D7" i="11"/>
  <c r="C7" i="11"/>
  <c r="AS6" i="11"/>
  <c r="AI6" i="11"/>
  <c r="AA6" i="11"/>
  <c r="X6" i="11"/>
  <c r="N6" i="11"/>
  <c r="D6" i="11"/>
  <c r="AC6" i="11" s="1"/>
  <c r="AV6" i="11" s="1"/>
  <c r="C6" i="11"/>
  <c r="AW5" i="11"/>
  <c r="AK5" i="11"/>
  <c r="AJ5" i="11"/>
  <c r="AF5" i="11"/>
  <c r="AE5" i="11"/>
  <c r="X5" i="11"/>
  <c r="N5" i="11"/>
  <c r="Y5" i="11" s="1"/>
  <c r="C5" i="11"/>
  <c r="AC5" i="11" s="1"/>
  <c r="X3" i="11"/>
  <c r="N3" i="11"/>
  <c r="Y3" i="11" s="1"/>
  <c r="AS34" i="10"/>
  <c r="AR34" i="10"/>
  <c r="AM34" i="10"/>
  <c r="AL34" i="10"/>
  <c r="AE34" i="10"/>
  <c r="AC34" i="10"/>
  <c r="AA34" i="10"/>
  <c r="X34" i="10"/>
  <c r="N34" i="10"/>
  <c r="C34" i="10"/>
  <c r="AR33" i="10"/>
  <c r="AL33" i="10"/>
  <c r="AK33" i="10"/>
  <c r="AC33" i="10"/>
  <c r="X33" i="10"/>
  <c r="N33" i="10"/>
  <c r="C33" i="10"/>
  <c r="AR32" i="10"/>
  <c r="AL32" i="10"/>
  <c r="AF32" i="10"/>
  <c r="AC32" i="10"/>
  <c r="X32" i="10"/>
  <c r="N32" i="10"/>
  <c r="D32" i="10"/>
  <c r="C32" i="10"/>
  <c r="AU31" i="10"/>
  <c r="AP31" i="10"/>
  <c r="AO31" i="10"/>
  <c r="AG31" i="10"/>
  <c r="AA31" i="10"/>
  <c r="Y31" i="10"/>
  <c r="X31" i="10"/>
  <c r="N31" i="10"/>
  <c r="C31" i="10"/>
  <c r="AC31" i="10" s="1"/>
  <c r="AS31" i="10" s="1"/>
  <c r="AV30" i="10"/>
  <c r="AU30" i="10"/>
  <c r="AT30" i="10"/>
  <c r="AQ30" i="10"/>
  <c r="AP30" i="10"/>
  <c r="AI30" i="10"/>
  <c r="AH30" i="10"/>
  <c r="AC30" i="10"/>
  <c r="X30" i="10"/>
  <c r="N30" i="10"/>
  <c r="Y30" i="10" s="1"/>
  <c r="AA30" i="10" s="1"/>
  <c r="D30" i="10"/>
  <c r="C30" i="10"/>
  <c r="X29" i="10"/>
  <c r="N29" i="10"/>
  <c r="Y29" i="10" s="1"/>
  <c r="D29" i="10"/>
  <c r="AC29" i="10" s="1"/>
  <c r="C29" i="10"/>
  <c r="Y28" i="10"/>
  <c r="X28" i="10"/>
  <c r="N28" i="10"/>
  <c r="C28" i="10"/>
  <c r="AC28" i="10" s="1"/>
  <c r="AV27" i="10"/>
  <c r="AO27" i="10"/>
  <c r="AL27" i="10"/>
  <c r="X27" i="10"/>
  <c r="AA27" i="10" s="1"/>
  <c r="N27" i="10"/>
  <c r="D27" i="10"/>
  <c r="AC27" i="10" s="1"/>
  <c r="AU27" i="10" s="1"/>
  <c r="C27" i="10"/>
  <c r="AV26" i="10"/>
  <c r="AU26" i="10"/>
  <c r="AO26" i="10"/>
  <c r="AM26" i="10"/>
  <c r="AL26" i="10"/>
  <c r="AI26" i="10"/>
  <c r="X26" i="10"/>
  <c r="N26" i="10"/>
  <c r="C26" i="10"/>
  <c r="AC26" i="10" s="1"/>
  <c r="AW25" i="10"/>
  <c r="AV25" i="10"/>
  <c r="AJ25" i="10"/>
  <c r="Y25" i="10"/>
  <c r="AA25" i="10" s="1"/>
  <c r="X25" i="10"/>
  <c r="N25" i="10"/>
  <c r="D25" i="10"/>
  <c r="AC25" i="10" s="1"/>
  <c r="C25" i="10"/>
  <c r="AA24" i="10"/>
  <c r="X24" i="10"/>
  <c r="N24" i="10"/>
  <c r="D24" i="10"/>
  <c r="AC24" i="10" s="1"/>
  <c r="C24" i="10"/>
  <c r="AQ23" i="10"/>
  <c r="AL23" i="10"/>
  <c r="AA23" i="10"/>
  <c r="X23" i="10"/>
  <c r="N23" i="10"/>
  <c r="C23" i="10"/>
  <c r="AC23" i="10" s="1"/>
  <c r="AW22" i="10"/>
  <c r="AQ22" i="10"/>
  <c r="AP22" i="10"/>
  <c r="AO22" i="10"/>
  <c r="AK22" i="10"/>
  <c r="AC22" i="10"/>
  <c r="X22" i="10"/>
  <c r="AA22" i="10" s="1"/>
  <c r="N22" i="10"/>
  <c r="C22" i="10"/>
  <c r="AV21" i="10"/>
  <c r="Y21" i="10"/>
  <c r="X21" i="10"/>
  <c r="N21" i="10"/>
  <c r="D21" i="10"/>
  <c r="AC21" i="10" s="1"/>
  <c r="AW21" i="10" s="1"/>
  <c r="C21" i="10"/>
  <c r="AQ20" i="10"/>
  <c r="AL20" i="10"/>
  <c r="AA20" i="10"/>
  <c r="X20" i="10"/>
  <c r="N20" i="10"/>
  <c r="D20" i="10"/>
  <c r="AC20" i="10" s="1"/>
  <c r="C20" i="10"/>
  <c r="AR19" i="10"/>
  <c r="AQ19" i="10"/>
  <c r="AP19" i="10"/>
  <c r="AL19" i="10"/>
  <c r="AC19" i="10"/>
  <c r="X19" i="10"/>
  <c r="N19" i="10"/>
  <c r="D19" i="10"/>
  <c r="C19" i="10"/>
  <c r="AS18" i="10"/>
  <c r="AR18" i="10"/>
  <c r="AO18" i="10"/>
  <c r="AG18" i="10"/>
  <c r="AF18" i="10"/>
  <c r="X18" i="10"/>
  <c r="AA18" i="10" s="1"/>
  <c r="N18" i="10"/>
  <c r="C18" i="10"/>
  <c r="AC18" i="10" s="1"/>
  <c r="AS17" i="10"/>
  <c r="AK17" i="10"/>
  <c r="X17" i="10"/>
  <c r="AA17" i="10" s="1"/>
  <c r="N17" i="10"/>
  <c r="D17" i="10"/>
  <c r="AC17" i="10" s="1"/>
  <c r="AW17" i="10" s="1"/>
  <c r="C17" i="10"/>
  <c r="AW16" i="10"/>
  <c r="AS16" i="10"/>
  <c r="AK16" i="10"/>
  <c r="X16" i="10"/>
  <c r="AA16" i="10" s="1"/>
  <c r="N16" i="10"/>
  <c r="Y16" i="10" s="1"/>
  <c r="C16" i="10"/>
  <c r="AC16" i="10" s="1"/>
  <c r="AU16" i="10" s="1"/>
  <c r="AV15" i="10"/>
  <c r="AP15" i="10"/>
  <c r="AK15" i="10"/>
  <c r="X15" i="10"/>
  <c r="N15" i="10"/>
  <c r="Y15" i="10" s="1"/>
  <c r="AA15" i="10" s="1"/>
  <c r="C15" i="10"/>
  <c r="AC15" i="10" s="1"/>
  <c r="AT15" i="10" s="1"/>
  <c r="Y14" i="10"/>
  <c r="X14" i="10"/>
  <c r="N14" i="10"/>
  <c r="D14" i="10"/>
  <c r="AC14" i="10" s="1"/>
  <c r="C14" i="10"/>
  <c r="AW13" i="10"/>
  <c r="AP13" i="10"/>
  <c r="AL13" i="10"/>
  <c r="AA13" i="10"/>
  <c r="X13" i="10"/>
  <c r="N13" i="10"/>
  <c r="C13" i="10"/>
  <c r="AC13" i="10" s="1"/>
  <c r="AS13" i="10" s="1"/>
  <c r="AV12" i="10"/>
  <c r="AR12" i="10"/>
  <c r="AO12" i="10"/>
  <c r="AM12" i="10"/>
  <c r="AK12" i="10"/>
  <c r="AI12" i="10"/>
  <c r="AE12" i="10"/>
  <c r="AC12" i="10"/>
  <c r="AU12" i="10" s="1"/>
  <c r="X12" i="10"/>
  <c r="AA12" i="10" s="1"/>
  <c r="N12" i="10"/>
  <c r="D12" i="10"/>
  <c r="C12" i="10"/>
  <c r="AV11" i="10"/>
  <c r="AR11" i="10"/>
  <c r="AO11" i="10"/>
  <c r="AM11" i="10"/>
  <c r="AK11" i="10"/>
  <c r="AI11" i="10"/>
  <c r="AE11" i="10"/>
  <c r="AC11" i="10"/>
  <c r="AU11" i="10" s="1"/>
  <c r="X11" i="10"/>
  <c r="AA11" i="10" s="1"/>
  <c r="N11" i="10"/>
  <c r="AV10" i="10"/>
  <c r="AI10" i="10"/>
  <c r="X10" i="10"/>
  <c r="N10" i="10"/>
  <c r="Y10" i="10" s="1"/>
  <c r="C10" i="10"/>
  <c r="AC10" i="10" s="1"/>
  <c r="AT10" i="10" s="1"/>
  <c r="AA9" i="10"/>
  <c r="X9" i="10"/>
  <c r="N9" i="10"/>
  <c r="C9" i="10"/>
  <c r="AC9" i="10" s="1"/>
  <c r="AT8" i="10"/>
  <c r="AL8" i="10"/>
  <c r="AK8" i="10"/>
  <c r="AG8" i="10"/>
  <c r="AA8" i="10"/>
  <c r="X8" i="10"/>
  <c r="N8" i="10"/>
  <c r="C8" i="10"/>
  <c r="AC8" i="10" s="1"/>
  <c r="AV8" i="10" s="1"/>
  <c r="AW7" i="10"/>
  <c r="AS7" i="10"/>
  <c r="AK7" i="10"/>
  <c r="AJ7" i="10"/>
  <c r="AF7" i="10"/>
  <c r="X7" i="10"/>
  <c r="AA7" i="10" s="1"/>
  <c r="N7" i="10"/>
  <c r="Y7" i="10" s="1"/>
  <c r="D7" i="10"/>
  <c r="AC7" i="10" s="1"/>
  <c r="AU7" i="10" s="1"/>
  <c r="C7" i="10"/>
  <c r="AA6" i="10"/>
  <c r="X6" i="10"/>
  <c r="N6" i="10"/>
  <c r="D6" i="10"/>
  <c r="AC6" i="10" s="1"/>
  <c r="C6" i="10"/>
  <c r="AW5" i="10"/>
  <c r="AM5" i="10"/>
  <c r="AJ5" i="10"/>
  <c r="AC5" i="10"/>
  <c r="X5" i="10"/>
  <c r="N5" i="10"/>
  <c r="C5" i="10"/>
  <c r="Y3" i="10"/>
  <c r="X3" i="10"/>
  <c r="N3" i="10"/>
  <c r="AU34" i="9"/>
  <c r="AT34" i="9"/>
  <c r="AR34" i="9"/>
  <c r="AP34" i="9"/>
  <c r="AK34" i="9"/>
  <c r="AH34" i="9"/>
  <c r="AG34" i="9"/>
  <c r="AE34" i="9"/>
  <c r="AC34" i="9"/>
  <c r="AO34" i="9" s="1"/>
  <c r="AA34" i="9"/>
  <c r="X34" i="9"/>
  <c r="N34" i="9"/>
  <c r="C34" i="9"/>
  <c r="X33" i="9"/>
  <c r="N33" i="9"/>
  <c r="Y33" i="9" s="1"/>
  <c r="C33" i="9"/>
  <c r="AC33" i="9" s="1"/>
  <c r="X32" i="9"/>
  <c r="N32" i="9"/>
  <c r="Y32" i="9" s="1"/>
  <c r="D32" i="9"/>
  <c r="AC32" i="9" s="1"/>
  <c r="AU32" i="9" s="1"/>
  <c r="C32" i="9"/>
  <c r="AR31" i="9"/>
  <c r="AJ31" i="9"/>
  <c r="Y31" i="9"/>
  <c r="X31" i="9"/>
  <c r="AA31" i="9" s="1"/>
  <c r="N31" i="9"/>
  <c r="C31" i="9"/>
  <c r="AC31" i="9" s="1"/>
  <c r="AU30" i="9"/>
  <c r="AS30" i="9"/>
  <c r="AK30" i="9"/>
  <c r="AJ30" i="9"/>
  <c r="AH30" i="9"/>
  <c r="AF30" i="9"/>
  <c r="X30" i="9"/>
  <c r="AA30" i="9" s="1"/>
  <c r="N30" i="9"/>
  <c r="D30" i="9"/>
  <c r="AC30" i="9" s="1"/>
  <c r="C30" i="9"/>
  <c r="AS29" i="9"/>
  <c r="AK29" i="9"/>
  <c r="X29" i="9"/>
  <c r="AA29" i="9" s="1"/>
  <c r="N29" i="9"/>
  <c r="Y29" i="9" s="1"/>
  <c r="D29" i="9"/>
  <c r="AC29" i="9" s="1"/>
  <c r="C29" i="9"/>
  <c r="AW28" i="9"/>
  <c r="AU28" i="9"/>
  <c r="AQ28" i="9"/>
  <c r="AM28" i="9"/>
  <c r="AL28" i="9"/>
  <c r="AJ28" i="9"/>
  <c r="AH28" i="9"/>
  <c r="AC28" i="9"/>
  <c r="AA28" i="9"/>
  <c r="X28" i="9"/>
  <c r="N28" i="9"/>
  <c r="C28" i="9"/>
  <c r="AT27" i="9"/>
  <c r="AL27" i="9"/>
  <c r="AA27" i="9"/>
  <c r="X27" i="9"/>
  <c r="N27" i="9"/>
  <c r="D27" i="9"/>
  <c r="AC27" i="9" s="1"/>
  <c r="C27" i="9"/>
  <c r="AT26" i="9"/>
  <c r="AL26" i="9"/>
  <c r="AA26" i="9"/>
  <c r="X26" i="9"/>
  <c r="N26" i="9"/>
  <c r="C26" i="9"/>
  <c r="AC26" i="9" s="1"/>
  <c r="AW25" i="9"/>
  <c r="AU25" i="9"/>
  <c r="AS25" i="9"/>
  <c r="AO25" i="9"/>
  <c r="AK25" i="9"/>
  <c r="AJ25" i="9"/>
  <c r="AH25" i="9"/>
  <c r="AF25" i="9"/>
  <c r="X25" i="9"/>
  <c r="AA25" i="9" s="1"/>
  <c r="N25" i="9"/>
  <c r="D25" i="9"/>
  <c r="AC25" i="9" s="1"/>
  <c r="C25" i="9"/>
  <c r="AW24" i="9"/>
  <c r="AU24" i="9"/>
  <c r="AS24" i="9"/>
  <c r="AO24" i="9"/>
  <c r="AK24" i="9"/>
  <c r="AJ24" i="9"/>
  <c r="AH24" i="9"/>
  <c r="AF24" i="9"/>
  <c r="X24" i="9"/>
  <c r="AA24" i="9" s="1"/>
  <c r="N24" i="9"/>
  <c r="D24" i="9"/>
  <c r="AC24" i="9" s="1"/>
  <c r="C24" i="9"/>
  <c r="AW23" i="9"/>
  <c r="AU23" i="9"/>
  <c r="AS23" i="9"/>
  <c r="AO23" i="9"/>
  <c r="AK23" i="9"/>
  <c r="AJ23" i="9"/>
  <c r="AH23" i="9"/>
  <c r="AF23" i="9"/>
  <c r="X23" i="9"/>
  <c r="AA23" i="9" s="1"/>
  <c r="N23" i="9"/>
  <c r="C23" i="9"/>
  <c r="AC23" i="9" s="1"/>
  <c r="AR22" i="9"/>
  <c r="X22" i="9"/>
  <c r="AA22" i="9" s="1"/>
  <c r="N22" i="9"/>
  <c r="C22" i="9"/>
  <c r="AC22" i="9" s="1"/>
  <c r="AC21" i="9"/>
  <c r="X21" i="9"/>
  <c r="AA21" i="9" s="1"/>
  <c r="N21" i="9"/>
  <c r="D21" i="9"/>
  <c r="C21" i="9"/>
  <c r="X20" i="9"/>
  <c r="AA20" i="9" s="1"/>
  <c r="N20" i="9"/>
  <c r="D20" i="9"/>
  <c r="AC20" i="9" s="1"/>
  <c r="C20" i="9"/>
  <c r="X19" i="9"/>
  <c r="AA19" i="9" s="1"/>
  <c r="N19" i="9"/>
  <c r="D19" i="9"/>
  <c r="AC19" i="9" s="1"/>
  <c r="C19" i="9"/>
  <c r="X18" i="9"/>
  <c r="AA18" i="9" s="1"/>
  <c r="N18" i="9"/>
  <c r="C18" i="9"/>
  <c r="AC18" i="9" s="1"/>
  <c r="AW17" i="9"/>
  <c r="AU17" i="9"/>
  <c r="AT17" i="9"/>
  <c r="AR17" i="9"/>
  <c r="AP17" i="9"/>
  <c r="AK17" i="9"/>
  <c r="AJ17" i="9"/>
  <c r="AH17" i="9"/>
  <c r="AG17" i="9"/>
  <c r="AE17" i="9"/>
  <c r="AC17" i="9"/>
  <c r="AO17" i="9" s="1"/>
  <c r="AA17" i="9"/>
  <c r="X17" i="9"/>
  <c r="N17" i="9"/>
  <c r="D17" i="9"/>
  <c r="C17" i="9"/>
  <c r="AC16" i="9"/>
  <c r="AW16" i="9" s="1"/>
  <c r="X16" i="9"/>
  <c r="N16" i="9"/>
  <c r="Y16" i="9" s="1"/>
  <c r="AA16" i="9" s="1"/>
  <c r="C16" i="9"/>
  <c r="X15" i="9"/>
  <c r="AA15" i="9" s="1"/>
  <c r="N15" i="9"/>
  <c r="C15" i="9"/>
  <c r="AC15" i="9" s="1"/>
  <c r="AR14" i="9"/>
  <c r="AP14" i="9"/>
  <c r="AJ14" i="9"/>
  <c r="AH14" i="9"/>
  <c r="AF14" i="9"/>
  <c r="AC14" i="9"/>
  <c r="AT14" i="9" s="1"/>
  <c r="X14" i="9"/>
  <c r="N14" i="9"/>
  <c r="Y14" i="9" s="1"/>
  <c r="AA14" i="9" s="1"/>
  <c r="D14" i="9"/>
  <c r="C14" i="9"/>
  <c r="AI13" i="9"/>
  <c r="X13" i="9"/>
  <c r="AA13" i="9" s="1"/>
  <c r="N13" i="9"/>
  <c r="C13" i="9"/>
  <c r="AC13" i="9" s="1"/>
  <c r="AR13" i="9" s="1"/>
  <c r="AU12" i="9"/>
  <c r="AR12" i="9"/>
  <c r="AL12" i="9"/>
  <c r="AJ12" i="9"/>
  <c r="AI12" i="9"/>
  <c r="AG12" i="9"/>
  <c r="AE12" i="9"/>
  <c r="AC12" i="9"/>
  <c r="AS12" i="9" s="1"/>
  <c r="X12" i="9"/>
  <c r="AA12" i="9" s="1"/>
  <c r="N12" i="9"/>
  <c r="D12" i="9"/>
  <c r="C12" i="9"/>
  <c r="AV11" i="9"/>
  <c r="AU11" i="9"/>
  <c r="AS11" i="9"/>
  <c r="AR11" i="9"/>
  <c r="AQ11" i="9"/>
  <c r="AL11" i="9"/>
  <c r="AJ11" i="9"/>
  <c r="AH11" i="9"/>
  <c r="AF11" i="9"/>
  <c r="AE11" i="9"/>
  <c r="AC11" i="9"/>
  <c r="AK11" i="9" s="1"/>
  <c r="X11" i="9"/>
  <c r="AA11" i="9" s="1"/>
  <c r="N11" i="9"/>
  <c r="AC10" i="9"/>
  <c r="AS10" i="9" s="1"/>
  <c r="X10" i="9"/>
  <c r="AA10" i="9" s="1"/>
  <c r="N10" i="9"/>
  <c r="C10" i="9"/>
  <c r="AO9" i="9"/>
  <c r="AC9" i="9"/>
  <c r="AS9" i="9" s="1"/>
  <c r="X9" i="9"/>
  <c r="AA9" i="9" s="1"/>
  <c r="N9" i="9"/>
  <c r="C9" i="9"/>
  <c r="AA8" i="9"/>
  <c r="X8" i="9"/>
  <c r="N8" i="9"/>
  <c r="C8" i="9"/>
  <c r="AC8" i="9" s="1"/>
  <c r="AS7" i="9"/>
  <c r="AR7" i="9"/>
  <c r="AQ7" i="9"/>
  <c r="AP7" i="9"/>
  <c r="AM7" i="9"/>
  <c r="AK7" i="9"/>
  <c r="AF7" i="9"/>
  <c r="AE7" i="9"/>
  <c r="AC7" i="9"/>
  <c r="AO7" i="9" s="1"/>
  <c r="X7" i="9"/>
  <c r="N7" i="9"/>
  <c r="D7" i="9"/>
  <c r="C7" i="9"/>
  <c r="AV6" i="9"/>
  <c r="AS6" i="9"/>
  <c r="AQ6" i="9"/>
  <c r="AM6" i="9"/>
  <c r="AH6" i="9"/>
  <c r="AF6" i="9"/>
  <c r="AC6" i="9"/>
  <c r="AR6" i="9" s="1"/>
  <c r="AA6" i="9"/>
  <c r="X6" i="9"/>
  <c r="N6" i="9"/>
  <c r="D6" i="9"/>
  <c r="C6" i="9"/>
  <c r="AC5" i="9"/>
  <c r="AS5" i="9" s="1"/>
  <c r="X5" i="9"/>
  <c r="AA5" i="9" s="1"/>
  <c r="N5" i="9"/>
  <c r="C5" i="9"/>
  <c r="X3" i="9"/>
  <c r="N3" i="9"/>
  <c r="X34" i="8"/>
  <c r="AA34" i="8" s="1"/>
  <c r="N34" i="8"/>
  <c r="C34" i="8"/>
  <c r="AC34" i="8" s="1"/>
  <c r="X33" i="8"/>
  <c r="N33" i="8"/>
  <c r="Y33" i="8" s="1"/>
  <c r="F13" i="7" s="1"/>
  <c r="C33" i="8"/>
  <c r="AC33" i="8" s="1"/>
  <c r="Y32" i="8"/>
  <c r="X32" i="8"/>
  <c r="N32" i="8"/>
  <c r="D32" i="8"/>
  <c r="AC32" i="8" s="1"/>
  <c r="C32" i="8"/>
  <c r="AC31" i="8"/>
  <c r="X31" i="8"/>
  <c r="AA31" i="8" s="1"/>
  <c r="N31" i="8"/>
  <c r="Y31" i="8" s="1"/>
  <c r="F3" i="7" s="1"/>
  <c r="C31" i="8"/>
  <c r="X30" i="8"/>
  <c r="Y30" i="8" s="1"/>
  <c r="F5" i="7" s="1"/>
  <c r="N30" i="8"/>
  <c r="D30" i="8"/>
  <c r="AC30" i="8" s="1"/>
  <c r="C30" i="8"/>
  <c r="AC29" i="8"/>
  <c r="AA29" i="8"/>
  <c r="Y29" i="8"/>
  <c r="X29" i="8"/>
  <c r="N29" i="8"/>
  <c r="D29" i="8"/>
  <c r="C29" i="8"/>
  <c r="AC28" i="8"/>
  <c r="X28" i="8"/>
  <c r="AA28" i="8" s="1"/>
  <c r="N28" i="8"/>
  <c r="C28" i="8"/>
  <c r="AA27" i="8"/>
  <c r="X27" i="8"/>
  <c r="N27" i="8"/>
  <c r="D27" i="8"/>
  <c r="AC27" i="8" s="1"/>
  <c r="C27" i="8"/>
  <c r="AA26" i="8"/>
  <c r="X26" i="8"/>
  <c r="N26" i="8"/>
  <c r="C26" i="8"/>
  <c r="AC26" i="8" s="1"/>
  <c r="AC25" i="8"/>
  <c r="X25" i="8"/>
  <c r="AA25" i="8" s="1"/>
  <c r="N25" i="8"/>
  <c r="D25" i="8"/>
  <c r="C25" i="8"/>
  <c r="AC24" i="8"/>
  <c r="X24" i="8"/>
  <c r="AA24" i="8" s="1"/>
  <c r="N24" i="8"/>
  <c r="D24" i="8"/>
  <c r="C24" i="8"/>
  <c r="AC23" i="8"/>
  <c r="X23" i="8"/>
  <c r="AA23" i="8" s="1"/>
  <c r="N23" i="8"/>
  <c r="Y23" i="8" s="1"/>
  <c r="C23" i="8"/>
  <c r="AA22" i="8"/>
  <c r="X22" i="8"/>
  <c r="N22" i="8"/>
  <c r="C22" i="8"/>
  <c r="AC22" i="8" s="1"/>
  <c r="AC21" i="8"/>
  <c r="X21" i="8"/>
  <c r="AA21" i="8" s="1"/>
  <c r="N21" i="8"/>
  <c r="D21" i="8"/>
  <c r="C21" i="8"/>
  <c r="X20" i="8"/>
  <c r="AA20" i="8" s="1"/>
  <c r="N20" i="8"/>
  <c r="D20" i="8"/>
  <c r="AC20" i="8" s="1"/>
  <c r="C20" i="8"/>
  <c r="AC19" i="8"/>
  <c r="X19" i="8"/>
  <c r="AA19" i="8" s="1"/>
  <c r="N19" i="8"/>
  <c r="Y19" i="8" s="1"/>
  <c r="D19" i="8"/>
  <c r="C19" i="8"/>
  <c r="AC18" i="8"/>
  <c r="X18" i="8"/>
  <c r="AA18" i="8" s="1"/>
  <c r="N18" i="8"/>
  <c r="C18" i="8"/>
  <c r="AA17" i="8"/>
  <c r="X17" i="8"/>
  <c r="N17" i="8"/>
  <c r="D17" i="8"/>
  <c r="AC17" i="8" s="1"/>
  <c r="C17" i="8"/>
  <c r="Y16" i="8"/>
  <c r="X16" i="8"/>
  <c r="N16" i="8"/>
  <c r="C16" i="8"/>
  <c r="AC16" i="8" s="1"/>
  <c r="AC15" i="8"/>
  <c r="X15" i="8"/>
  <c r="AA15" i="8" s="1"/>
  <c r="N15" i="8"/>
  <c r="Y15" i="8" s="1"/>
  <c r="F15" i="7" s="1"/>
  <c r="C15" i="8"/>
  <c r="X14" i="8"/>
  <c r="Y14" i="8" s="1"/>
  <c r="N14" i="8"/>
  <c r="D14" i="8"/>
  <c r="AC14" i="8" s="1"/>
  <c r="C14" i="8"/>
  <c r="X13" i="8"/>
  <c r="AA13" i="8" s="1"/>
  <c r="N13" i="8"/>
  <c r="C13" i="8"/>
  <c r="AC13" i="8" s="1"/>
  <c r="AC12" i="8"/>
  <c r="X12" i="8"/>
  <c r="N12" i="8"/>
  <c r="Y12" i="8" s="1"/>
  <c r="D12" i="8"/>
  <c r="C12" i="8"/>
  <c r="AC11" i="8"/>
  <c r="AA11" i="8"/>
  <c r="X11" i="8"/>
  <c r="N11" i="8"/>
  <c r="C11" i="8"/>
  <c r="X10" i="8"/>
  <c r="N10" i="8"/>
  <c r="Y10" i="8" s="1"/>
  <c r="F7" i="7" s="1"/>
  <c r="C10" i="8"/>
  <c r="AC10" i="8" s="1"/>
  <c r="AC9" i="8"/>
  <c r="AA9" i="8"/>
  <c r="X9" i="8"/>
  <c r="N9" i="8"/>
  <c r="C9" i="8"/>
  <c r="X8" i="8"/>
  <c r="AA8" i="8" s="1"/>
  <c r="N8" i="8"/>
  <c r="Y8" i="8" s="1"/>
  <c r="F21" i="7" s="1"/>
  <c r="C8" i="8"/>
  <c r="AC8" i="8" s="1"/>
  <c r="Y7" i="8"/>
  <c r="X7" i="8"/>
  <c r="N7" i="8"/>
  <c r="D7" i="8"/>
  <c r="AC7" i="8" s="1"/>
  <c r="C7" i="8"/>
  <c r="AA6" i="8"/>
  <c r="X6" i="8"/>
  <c r="N6" i="8"/>
  <c r="D6" i="8"/>
  <c r="AC6" i="8" s="1"/>
  <c r="C6" i="8"/>
  <c r="AA5" i="8"/>
  <c r="X5" i="8"/>
  <c r="N5" i="8"/>
  <c r="C5" i="8"/>
  <c r="AC5" i="8" s="1"/>
  <c r="Y3" i="8"/>
  <c r="X3" i="8"/>
  <c r="N3" i="8"/>
  <c r="F16" i="7"/>
  <c r="F19" i="7"/>
  <c r="F4" i="7"/>
  <c r="G53" i="6"/>
  <c r="F53" i="6"/>
  <c r="E53" i="6"/>
  <c r="D53" i="6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5" i="5"/>
  <c r="AC14" i="5"/>
  <c r="AC13" i="5"/>
  <c r="AC12" i="5"/>
  <c r="AC11" i="5"/>
  <c r="AC6" i="5"/>
  <c r="AC5" i="5"/>
  <c r="AC8" i="5" s="1"/>
  <c r="AC4" i="5"/>
  <c r="AC3" i="5"/>
  <c r="AC2" i="5"/>
  <c r="F27" i="3"/>
  <c r="B27" i="3" s="1"/>
  <c r="F26" i="3"/>
  <c r="B26" i="3" s="1"/>
  <c r="B15" i="3"/>
  <c r="AG28" i="3"/>
  <c r="F28" i="3"/>
  <c r="B28" i="3" s="1"/>
  <c r="AG14" i="3"/>
  <c r="F14" i="3"/>
  <c r="F24" i="3"/>
  <c r="B24" i="3" s="1"/>
  <c r="AG9" i="3"/>
  <c r="F9" i="3"/>
  <c r="F23" i="3"/>
  <c r="B23" i="3" s="1"/>
  <c r="F2" i="3"/>
  <c r="F16" i="3"/>
  <c r="AG18" i="3"/>
  <c r="F18" i="3"/>
  <c r="F22" i="3"/>
  <c r="B22" i="3" s="1"/>
  <c r="AG3" i="3"/>
  <c r="F3" i="3"/>
  <c r="AG19" i="3"/>
  <c r="AG17" i="3"/>
  <c r="AG12" i="3"/>
  <c r="AG13" i="3"/>
  <c r="AG6" i="3"/>
  <c r="AG8" i="3"/>
  <c r="AG10" i="3"/>
  <c r="AG5" i="3"/>
  <c r="AG7" i="3"/>
  <c r="AG4" i="3"/>
  <c r="J8" i="2"/>
  <c r="C8" i="2"/>
  <c r="K2" i="2"/>
  <c r="K8" i="2" s="1"/>
  <c r="H2" i="2"/>
  <c r="B16" i="3" l="1"/>
  <c r="C16" i="3"/>
  <c r="B9" i="3"/>
  <c r="C9" i="3"/>
  <c r="B14" i="3"/>
  <c r="C14" i="3"/>
  <c r="Z2" i="24"/>
  <c r="Z3" i="24"/>
  <c r="B2" i="3"/>
  <c r="C2" i="3"/>
  <c r="AA12" i="23"/>
  <c r="Z28" i="23"/>
  <c r="Y2" i="23"/>
  <c r="Z10" i="23"/>
  <c r="Z23" i="23"/>
  <c r="Z7" i="23"/>
  <c r="B18" i="3"/>
  <c r="C18" i="3"/>
  <c r="AC61" i="5"/>
  <c r="AC37" i="5"/>
  <c r="Y14" i="22"/>
  <c r="AA14" i="22" s="1"/>
  <c r="Y31" i="22"/>
  <c r="AA31" i="22" s="1"/>
  <c r="Y10" i="22"/>
  <c r="AA10" i="22"/>
  <c r="Y32" i="22"/>
  <c r="AA32" i="22"/>
  <c r="Y7" i="22"/>
  <c r="AA7" i="22" s="1"/>
  <c r="Y34" i="22"/>
  <c r="Y16" i="22"/>
  <c r="Y33" i="22"/>
  <c r="AA33" i="22"/>
  <c r="Y27" i="22"/>
  <c r="AA27" i="22" s="1"/>
  <c r="Y25" i="22"/>
  <c r="AA25" i="22" s="1"/>
  <c r="Y23" i="22"/>
  <c r="AQ20" i="22"/>
  <c r="AT20" i="22"/>
  <c r="AL20" i="22"/>
  <c r="AF20" i="22"/>
  <c r="AM16" i="22"/>
  <c r="AO16" i="22"/>
  <c r="AM6" i="22"/>
  <c r="AO6" i="22"/>
  <c r="AI6" i="22"/>
  <c r="AV6" i="22"/>
  <c r="AQ12" i="22"/>
  <c r="AR12" i="22"/>
  <c r="AO12" i="22"/>
  <c r="AL12" i="22"/>
  <c r="AI12" i="22"/>
  <c r="AH12" i="22"/>
  <c r="AG12" i="22"/>
  <c r="AF12" i="22"/>
  <c r="AE12" i="22"/>
  <c r="AV12" i="22"/>
  <c r="AU12" i="22"/>
  <c r="AT12" i="22"/>
  <c r="AS12" i="22"/>
  <c r="AR28" i="22"/>
  <c r="AI28" i="22"/>
  <c r="AG28" i="22"/>
  <c r="AF28" i="22"/>
  <c r="AE28" i="22"/>
  <c r="AV28" i="22"/>
  <c r="AT28" i="22"/>
  <c r="AL28" i="22"/>
  <c r="AS28" i="22"/>
  <c r="AO28" i="22"/>
  <c r="AR13" i="22"/>
  <c r="AS13" i="22"/>
  <c r="AH13" i="22"/>
  <c r="AU13" i="22"/>
  <c r="AF13" i="22"/>
  <c r="AQ21" i="22"/>
  <c r="AR21" i="22"/>
  <c r="AP21" i="22"/>
  <c r="AE21" i="22"/>
  <c r="AE15" i="22"/>
  <c r="AU20" i="22"/>
  <c r="AM15" i="22"/>
  <c r="AV20" i="22"/>
  <c r="AI10" i="22"/>
  <c r="AO15" i="22"/>
  <c r="AE20" i="22"/>
  <c r="AV10" i="22"/>
  <c r="AP15" i="22"/>
  <c r="AR15" i="22"/>
  <c r="AG20" i="22"/>
  <c r="AH20" i="22"/>
  <c r="AI20" i="22"/>
  <c r="Z16" i="22"/>
  <c r="AO20" i="22"/>
  <c r="AR20" i="22"/>
  <c r="AS20" i="22"/>
  <c r="AJ9" i="22"/>
  <c r="AV9" i="22"/>
  <c r="AI9" i="22"/>
  <c r="AU9" i="22"/>
  <c r="AH9" i="22"/>
  <c r="AR9" i="22"/>
  <c r="AE9" i="22"/>
  <c r="AT9" i="22"/>
  <c r="AG9" i="22"/>
  <c r="AS9" i="22"/>
  <c r="AF9" i="22"/>
  <c r="AQ9" i="22"/>
  <c r="AP9" i="22"/>
  <c r="AO9" i="22"/>
  <c r="AL9" i="22"/>
  <c r="AM9" i="22"/>
  <c r="AK9" i="22"/>
  <c r="AW9" i="22"/>
  <c r="AL32" i="22"/>
  <c r="AK32" i="22"/>
  <c r="AW32" i="22"/>
  <c r="AJ32" i="22"/>
  <c r="AV32" i="22"/>
  <c r="AI32" i="22"/>
  <c r="AU32" i="22"/>
  <c r="AH32" i="22"/>
  <c r="AT32" i="22"/>
  <c r="AG32" i="22"/>
  <c r="AS32" i="22"/>
  <c r="AF32" i="22"/>
  <c r="AR32" i="22"/>
  <c r="AE32" i="22"/>
  <c r="AQ32" i="22"/>
  <c r="AP32" i="22"/>
  <c r="AO32" i="22"/>
  <c r="Z32" i="22"/>
  <c r="AM32" i="22"/>
  <c r="AM24" i="22"/>
  <c r="AL24" i="22"/>
  <c r="AK24" i="22"/>
  <c r="AW24" i="22"/>
  <c r="AJ24" i="22"/>
  <c r="AU24" i="22"/>
  <c r="AH24" i="22"/>
  <c r="AV24" i="22"/>
  <c r="AI24" i="22"/>
  <c r="AT24" i="22"/>
  <c r="AG24" i="22"/>
  <c r="AS24" i="22"/>
  <c r="AF24" i="22"/>
  <c r="AR24" i="22"/>
  <c r="AE24" i="22"/>
  <c r="AQ24" i="22"/>
  <c r="AP24" i="22"/>
  <c r="AO24" i="22"/>
  <c r="AT27" i="22"/>
  <c r="AG27" i="22"/>
  <c r="AS27" i="22"/>
  <c r="AF27" i="22"/>
  <c r="AR27" i="22"/>
  <c r="AE27" i="22"/>
  <c r="AP27" i="22"/>
  <c r="AQ27" i="22"/>
  <c r="AO27" i="22"/>
  <c r="Z27" i="22"/>
  <c r="AM27" i="22"/>
  <c r="AL27" i="22"/>
  <c r="AK27" i="22"/>
  <c r="AW27" i="22"/>
  <c r="AJ27" i="22"/>
  <c r="AV27" i="22"/>
  <c r="AI27" i="22"/>
  <c r="AU27" i="22"/>
  <c r="AH27" i="22"/>
  <c r="AL17" i="22"/>
  <c r="AK17" i="22"/>
  <c r="AW17" i="22"/>
  <c r="AJ17" i="22"/>
  <c r="AV17" i="22"/>
  <c r="AI17" i="22"/>
  <c r="AU17" i="22"/>
  <c r="AH17" i="22"/>
  <c r="AT17" i="22"/>
  <c r="AG17" i="22"/>
  <c r="AS17" i="22"/>
  <c r="AF17" i="22"/>
  <c r="AR17" i="22"/>
  <c r="AE17" i="22"/>
  <c r="AQ17" i="22"/>
  <c r="AO17" i="22"/>
  <c r="AP17" i="22"/>
  <c r="AM17" i="22"/>
  <c r="AK7" i="22"/>
  <c r="AW7" i="22"/>
  <c r="AJ7" i="22"/>
  <c r="AT7" i="22"/>
  <c r="AG7" i="22"/>
  <c r="AV7" i="22"/>
  <c r="AI7" i="22"/>
  <c r="AU7" i="22"/>
  <c r="AH7" i="22"/>
  <c r="AS7" i="22"/>
  <c r="AF7" i="22"/>
  <c r="AR7" i="22"/>
  <c r="AE7" i="22"/>
  <c r="AQ7" i="22"/>
  <c r="AO7" i="22"/>
  <c r="AL7" i="22"/>
  <c r="AP7" i="22"/>
  <c r="AM7" i="22"/>
  <c r="AK18" i="22"/>
  <c r="AW18" i="22"/>
  <c r="AJ18" i="22"/>
  <c r="AV18" i="22"/>
  <c r="AI18" i="22"/>
  <c r="AU18" i="22"/>
  <c r="AH18" i="22"/>
  <c r="AT18" i="22"/>
  <c r="AG18" i="22"/>
  <c r="AS18" i="22"/>
  <c r="AF18" i="22"/>
  <c r="AR18" i="22"/>
  <c r="AE18" i="22"/>
  <c r="AQ18" i="22"/>
  <c r="AP18" i="22"/>
  <c r="AM18" i="22"/>
  <c r="AO18" i="22"/>
  <c r="AL18" i="22"/>
  <c r="AK25" i="22"/>
  <c r="AW25" i="22"/>
  <c r="AJ25" i="22"/>
  <c r="AV25" i="22"/>
  <c r="AI25" i="22"/>
  <c r="AU25" i="22"/>
  <c r="AH25" i="22"/>
  <c r="AS25" i="22"/>
  <c r="AF25" i="22"/>
  <c r="AT25" i="22"/>
  <c r="AG25" i="22"/>
  <c r="AR25" i="22"/>
  <c r="AE25" i="22"/>
  <c r="AQ25" i="22"/>
  <c r="AP25" i="22"/>
  <c r="AO25" i="22"/>
  <c r="Z25" i="22"/>
  <c r="AM25" i="22"/>
  <c r="AL25" i="22"/>
  <c r="AW34" i="22"/>
  <c r="AJ34" i="22"/>
  <c r="AV34" i="22"/>
  <c r="AI34" i="22"/>
  <c r="AU34" i="22"/>
  <c r="AH34" i="22"/>
  <c r="AT34" i="22"/>
  <c r="AG34" i="22"/>
  <c r="AS34" i="22"/>
  <c r="AF34" i="22"/>
  <c r="AR34" i="22"/>
  <c r="AE34" i="22"/>
  <c r="AQ34" i="22"/>
  <c r="AP34" i="22"/>
  <c r="AO34" i="22"/>
  <c r="Z34" i="22"/>
  <c r="AM34" i="22"/>
  <c r="AL34" i="22"/>
  <c r="AK34" i="22"/>
  <c r="AK8" i="22"/>
  <c r="AW8" i="22"/>
  <c r="AJ8" i="22"/>
  <c r="AV8" i="22"/>
  <c r="AI8" i="22"/>
  <c r="AS8" i="22"/>
  <c r="AF8" i="22"/>
  <c r="AU8" i="22"/>
  <c r="AH8" i="22"/>
  <c r="AT8" i="22"/>
  <c r="AG8" i="22"/>
  <c r="AR8" i="22"/>
  <c r="AE8" i="22"/>
  <c r="AQ8" i="22"/>
  <c r="AP8" i="22"/>
  <c r="AM8" i="22"/>
  <c r="AO8" i="22"/>
  <c r="AL8" i="22"/>
  <c r="AO23" i="22"/>
  <c r="Z23" i="22"/>
  <c r="AM23" i="22"/>
  <c r="AL23" i="22"/>
  <c r="AW23" i="22"/>
  <c r="AJ23" i="22"/>
  <c r="AK23" i="22"/>
  <c r="AV23" i="22"/>
  <c r="AI23" i="22"/>
  <c r="AU23" i="22"/>
  <c r="AH23" i="22"/>
  <c r="AT23" i="22"/>
  <c r="AG23" i="22"/>
  <c r="AS23" i="22"/>
  <c r="AF23" i="22"/>
  <c r="AR23" i="22"/>
  <c r="AE23" i="22"/>
  <c r="AQ23" i="22"/>
  <c r="AP23" i="22"/>
  <c r="AP30" i="22"/>
  <c r="AO30" i="22"/>
  <c r="AM30" i="22"/>
  <c r="AL30" i="22"/>
  <c r="AK30" i="22"/>
  <c r="AW30" i="22"/>
  <c r="AJ30" i="22"/>
  <c r="AV30" i="22"/>
  <c r="AI30" i="22"/>
  <c r="AU30" i="22"/>
  <c r="AH30" i="22"/>
  <c r="AT30" i="22"/>
  <c r="AG30" i="22"/>
  <c r="AS30" i="22"/>
  <c r="AF30" i="22"/>
  <c r="AR30" i="22"/>
  <c r="AE30" i="22"/>
  <c r="AQ30" i="22"/>
  <c r="AR29" i="22"/>
  <c r="AE29" i="22"/>
  <c r="AQ29" i="22"/>
  <c r="AP29" i="22"/>
  <c r="AO29" i="22"/>
  <c r="AM29" i="22"/>
  <c r="AL29" i="22"/>
  <c r="AK29" i="22"/>
  <c r="AW29" i="22"/>
  <c r="AJ29" i="22"/>
  <c r="AV29" i="22"/>
  <c r="AI29" i="22"/>
  <c r="AU29" i="22"/>
  <c r="AH29" i="22"/>
  <c r="AT29" i="22"/>
  <c r="AG29" i="22"/>
  <c r="AS29" i="22"/>
  <c r="AF29" i="22"/>
  <c r="AV19" i="22"/>
  <c r="AU19" i="22"/>
  <c r="AH19" i="22"/>
  <c r="AT19" i="22"/>
  <c r="AG19" i="22"/>
  <c r="AS19" i="22"/>
  <c r="AF19" i="22"/>
  <c r="AR19" i="22"/>
  <c r="AE19" i="22"/>
  <c r="AQ19" i="22"/>
  <c r="AP19" i="22"/>
  <c r="AO19" i="22"/>
  <c r="AM19" i="22"/>
  <c r="AK19" i="22"/>
  <c r="AL19" i="22"/>
  <c r="AW19" i="22"/>
  <c r="AJ19" i="22"/>
  <c r="AI19" i="22"/>
  <c r="AJ26" i="22"/>
  <c r="AV26" i="22"/>
  <c r="AI26" i="22"/>
  <c r="AU26" i="22"/>
  <c r="AH26" i="22"/>
  <c r="AT26" i="22"/>
  <c r="AG26" i="22"/>
  <c r="AR26" i="22"/>
  <c r="AE26" i="22"/>
  <c r="AS26" i="22"/>
  <c r="AF26" i="22"/>
  <c r="AQ26" i="22"/>
  <c r="AP26" i="22"/>
  <c r="AO26" i="22"/>
  <c r="AM26" i="22"/>
  <c r="AL26" i="22"/>
  <c r="AK26" i="22"/>
  <c r="AW26" i="22"/>
  <c r="AQ14" i="22"/>
  <c r="AE5" i="22"/>
  <c r="AR5" i="22"/>
  <c r="AA6" i="22"/>
  <c r="AP6" i="22"/>
  <c r="AJ10" i="22"/>
  <c r="AW10" i="22"/>
  <c r="AJ11" i="22"/>
  <c r="AW11" i="22"/>
  <c r="AG13" i="22"/>
  <c r="AT13" i="22"/>
  <c r="AE14" i="22"/>
  <c r="AR14" i="22"/>
  <c r="AQ15" i="22"/>
  <c r="AA16" i="22"/>
  <c r="AP16" i="22"/>
  <c r="AF21" i="22"/>
  <c r="AS21" i="22"/>
  <c r="AE22" i="22"/>
  <c r="AR22" i="22"/>
  <c r="AH28" i="22"/>
  <c r="AU28" i="22"/>
  <c r="AP31" i="22"/>
  <c r="AL33" i="22"/>
  <c r="AQ31" i="22"/>
  <c r="AM33" i="22"/>
  <c r="AG21" i="22"/>
  <c r="AT21" i="22"/>
  <c r="AF22" i="22"/>
  <c r="AS22" i="22"/>
  <c r="AG5" i="22"/>
  <c r="AT5" i="22"/>
  <c r="AE6" i="22"/>
  <c r="AR6" i="22"/>
  <c r="AL10" i="22"/>
  <c r="AL11" i="22"/>
  <c r="AJ12" i="22"/>
  <c r="AW12" i="22"/>
  <c r="AI13" i="22"/>
  <c r="AV13" i="22"/>
  <c r="AG14" i="22"/>
  <c r="AT14" i="22"/>
  <c r="AF15" i="22"/>
  <c r="AS15" i="22"/>
  <c r="AE16" i="22"/>
  <c r="AR16" i="22"/>
  <c r="AJ20" i="22"/>
  <c r="AW20" i="22"/>
  <c r="AH21" i="22"/>
  <c r="AU21" i="22"/>
  <c r="AG22" i="22"/>
  <c r="AT22" i="22"/>
  <c r="AJ28" i="22"/>
  <c r="AW28" i="22"/>
  <c r="AE31" i="22"/>
  <c r="AR31" i="22"/>
  <c r="Z33" i="22"/>
  <c r="AO33" i="22"/>
  <c r="AF5" i="22"/>
  <c r="AS5" i="22"/>
  <c r="AQ6" i="22"/>
  <c r="AK10" i="22"/>
  <c r="AK11" i="22"/>
  <c r="AF14" i="22"/>
  <c r="AS14" i="22"/>
  <c r="AQ16" i="22"/>
  <c r="AH5" i="22"/>
  <c r="AU5" i="22"/>
  <c r="AF6" i="22"/>
  <c r="AS6" i="22"/>
  <c r="AM10" i="22"/>
  <c r="AM11" i="22"/>
  <c r="AK12" i="22"/>
  <c r="AJ13" i="22"/>
  <c r="AW13" i="22"/>
  <c r="AH14" i="22"/>
  <c r="AU14" i="22"/>
  <c r="AG15" i="22"/>
  <c r="AT15" i="22"/>
  <c r="AF16" i="22"/>
  <c r="AS16" i="22"/>
  <c r="AK20" i="22"/>
  <c r="AI21" i="22"/>
  <c r="AV21" i="22"/>
  <c r="AH22" i="22"/>
  <c r="AU22" i="22"/>
  <c r="AK28" i="22"/>
  <c r="AF31" i="22"/>
  <c r="AS31" i="22"/>
  <c r="AP33" i="22"/>
  <c r="AI5" i="22"/>
  <c r="AV5" i="22"/>
  <c r="AG6" i="22"/>
  <c r="Z10" i="22"/>
  <c r="AO10" i="22"/>
  <c r="AO11" i="22"/>
  <c r="AI14" i="22"/>
  <c r="AV14" i="22"/>
  <c r="AH15" i="22"/>
  <c r="AU15" i="22"/>
  <c r="AG16" i="22"/>
  <c r="AT16" i="22"/>
  <c r="AG31" i="22"/>
  <c r="AT31" i="22"/>
  <c r="AQ33" i="22"/>
  <c r="AT6" i="22"/>
  <c r="AK13" i="22"/>
  <c r="AJ21" i="22"/>
  <c r="AW21" i="22"/>
  <c r="AI22" i="22"/>
  <c r="AV22" i="22"/>
  <c r="AJ5" i="22"/>
  <c r="AW5" i="22"/>
  <c r="AH6" i="22"/>
  <c r="AU6" i="22"/>
  <c r="AP10" i="22"/>
  <c r="AP11" i="22"/>
  <c r="AM12" i="22"/>
  <c r="AL13" i="22"/>
  <c r="AJ14" i="22"/>
  <c r="AW14" i="22"/>
  <c r="AI15" i="22"/>
  <c r="AV15" i="22"/>
  <c r="AH16" i="22"/>
  <c r="AU16" i="22"/>
  <c r="AM20" i="22"/>
  <c r="AK21" i="22"/>
  <c r="AJ22" i="22"/>
  <c r="AW22" i="22"/>
  <c r="AM28" i="22"/>
  <c r="AH31" i="22"/>
  <c r="AU31" i="22"/>
  <c r="AE33" i="22"/>
  <c r="AR33" i="22"/>
  <c r="AI31" i="22"/>
  <c r="AV31" i="22"/>
  <c r="AF33" i="22"/>
  <c r="AS33" i="22"/>
  <c r="AM13" i="22"/>
  <c r="AK14" i="22"/>
  <c r="AJ15" i="22"/>
  <c r="AW15" i="22"/>
  <c r="AI16" i="22"/>
  <c r="AV16" i="22"/>
  <c r="AL5" i="22"/>
  <c r="AJ6" i="22"/>
  <c r="AW6" i="22"/>
  <c r="AE10" i="22"/>
  <c r="AR10" i="22"/>
  <c r="AE11" i="22"/>
  <c r="AR11" i="22"/>
  <c r="AP12" i="22"/>
  <c r="AO13" i="22"/>
  <c r="AL14" i="22"/>
  <c r="AK15" i="22"/>
  <c r="AJ16" i="22"/>
  <c r="AW16" i="22"/>
  <c r="AP20" i="22"/>
  <c r="AM21" i="22"/>
  <c r="AL22" i="22"/>
  <c r="AP28" i="22"/>
  <c r="Y29" i="22"/>
  <c r="Z29" i="22" s="1"/>
  <c r="AJ31" i="22"/>
  <c r="AW31" i="22"/>
  <c r="AG33" i="22"/>
  <c r="AT33" i="22"/>
  <c r="AL21" i="22"/>
  <c r="AK22" i="22"/>
  <c r="AM5" i="22"/>
  <c r="AK6" i="22"/>
  <c r="AF10" i="22"/>
  <c r="AS10" i="22"/>
  <c r="AF11" i="22"/>
  <c r="AS11" i="22"/>
  <c r="AP13" i="22"/>
  <c r="AM14" i="22"/>
  <c r="AK16" i="22"/>
  <c r="AO21" i="22"/>
  <c r="AM22" i="22"/>
  <c r="AQ28" i="22"/>
  <c r="AK31" i="22"/>
  <c r="AH33" i="22"/>
  <c r="AU33" i="22"/>
  <c r="AQ10" i="22"/>
  <c r="AO5" i="22"/>
  <c r="AL6" i="22"/>
  <c r="AG10" i="22"/>
  <c r="AT10" i="22"/>
  <c r="AG11" i="22"/>
  <c r="AT11" i="22"/>
  <c r="AQ13" i="22"/>
  <c r="Z14" i="22"/>
  <c r="AO14" i="22"/>
  <c r="AL16" i="22"/>
  <c r="AO22" i="22"/>
  <c r="AL31" i="22"/>
  <c r="AI33" i="22"/>
  <c r="AV33" i="22"/>
  <c r="AK5" i="22"/>
  <c r="AP5" i="22"/>
  <c r="AH10" i="22"/>
  <c r="AH11" i="22"/>
  <c r="AE13" i="22"/>
  <c r="AP22" i="22"/>
  <c r="AM31" i="22"/>
  <c r="AJ33" i="22"/>
  <c r="AW33" i="22"/>
  <c r="Z31" i="22"/>
  <c r="F14" i="7"/>
  <c r="Z23" i="8"/>
  <c r="F19" i="3" s="1"/>
  <c r="Z30" i="8"/>
  <c r="F5" i="3" s="1"/>
  <c r="AA7" i="9"/>
  <c r="AA16" i="8"/>
  <c r="Z16" i="8"/>
  <c r="F11" i="3" s="1"/>
  <c r="AP18" i="9"/>
  <c r="AO18" i="9"/>
  <c r="AM18" i="9"/>
  <c r="AW18" i="9"/>
  <c r="AJ18" i="9"/>
  <c r="AT18" i="9"/>
  <c r="AG18" i="9"/>
  <c r="AR18" i="9"/>
  <c r="AE18" i="9"/>
  <c r="AI18" i="9"/>
  <c r="AH18" i="9"/>
  <c r="AF18" i="9"/>
  <c r="AV18" i="9"/>
  <c r="AU18" i="9"/>
  <c r="AS18" i="9"/>
  <c r="AQ18" i="9"/>
  <c r="AL18" i="9"/>
  <c r="AK18" i="9"/>
  <c r="AT14" i="10"/>
  <c r="AG14" i="10"/>
  <c r="AS14" i="10"/>
  <c r="AF14" i="10"/>
  <c r="AR14" i="10"/>
  <c r="AE14" i="10"/>
  <c r="AP14" i="10"/>
  <c r="AO14" i="10"/>
  <c r="Z14" i="10"/>
  <c r="AK14" i="10"/>
  <c r="AV14" i="10"/>
  <c r="AI14" i="10"/>
  <c r="AH14" i="10"/>
  <c r="AW14" i="10"/>
  <c r="AU14" i="10"/>
  <c r="AQ14" i="10"/>
  <c r="AM14" i="10"/>
  <c r="AL14" i="10"/>
  <c r="AJ14" i="10"/>
  <c r="AA10" i="8"/>
  <c r="F10" i="7"/>
  <c r="Z19" i="8"/>
  <c r="F6" i="3" s="1"/>
  <c r="AP19" i="9"/>
  <c r="AO19" i="9"/>
  <c r="AM19" i="9"/>
  <c r="AW19" i="9"/>
  <c r="AJ19" i="9"/>
  <c r="AT19" i="9"/>
  <c r="AG19" i="9"/>
  <c r="AR19" i="9"/>
  <c r="AE19" i="9"/>
  <c r="AF19" i="9"/>
  <c r="AV19" i="9"/>
  <c r="AU19" i="9"/>
  <c r="AS19" i="9"/>
  <c r="AQ19" i="9"/>
  <c r="AL19" i="9"/>
  <c r="AK19" i="9"/>
  <c r="AI19" i="9"/>
  <c r="AH19" i="9"/>
  <c r="Z7" i="8"/>
  <c r="Z14" i="8"/>
  <c r="F25" i="3" s="1"/>
  <c r="B25" i="3" s="1"/>
  <c r="Z10" i="8"/>
  <c r="F12" i="3" s="1"/>
  <c r="AP15" i="9"/>
  <c r="AO15" i="9"/>
  <c r="AM15" i="9"/>
  <c r="AW15" i="9"/>
  <c r="AJ15" i="9"/>
  <c r="AT15" i="9"/>
  <c r="AG15" i="9"/>
  <c r="AE15" i="9"/>
  <c r="AV15" i="9"/>
  <c r="AU15" i="9"/>
  <c r="AS15" i="9"/>
  <c r="AR15" i="9"/>
  <c r="AQ15" i="9"/>
  <c r="AL15" i="9"/>
  <c r="AK15" i="9"/>
  <c r="AI15" i="9"/>
  <c r="AH15" i="9"/>
  <c r="AF15" i="9"/>
  <c r="F22" i="7"/>
  <c r="AA14" i="8"/>
  <c r="AA12" i="8"/>
  <c r="F20" i="7"/>
  <c r="AP20" i="9"/>
  <c r="AO20" i="9"/>
  <c r="AM20" i="9"/>
  <c r="AW20" i="9"/>
  <c r="AJ20" i="9"/>
  <c r="AT20" i="9"/>
  <c r="AG20" i="9"/>
  <c r="AR20" i="9"/>
  <c r="AE20" i="9"/>
  <c r="AV20" i="9"/>
  <c r="AU20" i="9"/>
  <c r="AS20" i="9"/>
  <c r="AQ20" i="9"/>
  <c r="AL20" i="9"/>
  <c r="AK20" i="9"/>
  <c r="AI20" i="9"/>
  <c r="AH20" i="9"/>
  <c r="AF20" i="9"/>
  <c r="AT6" i="10"/>
  <c r="AG6" i="10"/>
  <c r="AS6" i="10"/>
  <c r="AF6" i="10"/>
  <c r="AR6" i="10"/>
  <c r="AE6" i="10"/>
  <c r="AP6" i="10"/>
  <c r="AO6" i="10"/>
  <c r="AK6" i="10"/>
  <c r="AV6" i="10"/>
  <c r="AI6" i="10"/>
  <c r="AW6" i="10"/>
  <c r="AU6" i="10"/>
  <c r="AQ6" i="10"/>
  <c r="AM6" i="10"/>
  <c r="AL6" i="10"/>
  <c r="AJ6" i="10"/>
  <c r="AH6" i="10"/>
  <c r="Y2" i="8"/>
  <c r="Z8" i="8"/>
  <c r="F21" i="3" s="1"/>
  <c r="AK8" i="9"/>
  <c r="AW8" i="9"/>
  <c r="AJ8" i="9"/>
  <c r="AV8" i="9"/>
  <c r="AI8" i="9"/>
  <c r="AR8" i="9"/>
  <c r="AQ8" i="9"/>
  <c r="AP8" i="9"/>
  <c r="AO8" i="9"/>
  <c r="AM8" i="9"/>
  <c r="AL8" i="9"/>
  <c r="AH8" i="9"/>
  <c r="AG8" i="9"/>
  <c r="AF8" i="9"/>
  <c r="AU8" i="9"/>
  <c r="AE8" i="9"/>
  <c r="AT8" i="9"/>
  <c r="AS8" i="9"/>
  <c r="AM33" i="9"/>
  <c r="AL33" i="9"/>
  <c r="AK33" i="9"/>
  <c r="AV33" i="9"/>
  <c r="AI33" i="9"/>
  <c r="AU33" i="9"/>
  <c r="AH33" i="9"/>
  <c r="AR33" i="9"/>
  <c r="AE33" i="9"/>
  <c r="AP33" i="9"/>
  <c r="AQ33" i="9"/>
  <c r="AO33" i="9"/>
  <c r="AJ33" i="9"/>
  <c r="AG33" i="9"/>
  <c r="AF33" i="9"/>
  <c r="Z33" i="9"/>
  <c r="AW33" i="9"/>
  <c r="AT33" i="9"/>
  <c r="AS33" i="9"/>
  <c r="AT9" i="10"/>
  <c r="AG9" i="10"/>
  <c r="AS9" i="10"/>
  <c r="AF9" i="10"/>
  <c r="AR9" i="10"/>
  <c r="AE9" i="10"/>
  <c r="AP9" i="10"/>
  <c r="AO9" i="10"/>
  <c r="AK9" i="10"/>
  <c r="AV9" i="10"/>
  <c r="AI9" i="10"/>
  <c r="AW9" i="10"/>
  <c r="AU9" i="10"/>
  <c r="AQ9" i="10"/>
  <c r="AM9" i="10"/>
  <c r="AL9" i="10"/>
  <c r="AJ9" i="10"/>
  <c r="AH9" i="10"/>
  <c r="Z15" i="8"/>
  <c r="F8" i="3" s="1"/>
  <c r="AA30" i="8"/>
  <c r="AR5" i="9"/>
  <c r="AI9" i="9"/>
  <c r="AR10" i="9"/>
  <c r="AG13" i="9"/>
  <c r="AQ22" i="9"/>
  <c r="AP22" i="9"/>
  <c r="AO22" i="9"/>
  <c r="AK22" i="9"/>
  <c r="AU22" i="9"/>
  <c r="AH22" i="9"/>
  <c r="AS22" i="9"/>
  <c r="AF22" i="9"/>
  <c r="AW22" i="9"/>
  <c r="AS26" i="9"/>
  <c r="AF26" i="9"/>
  <c r="AR26" i="9"/>
  <c r="AE26" i="9"/>
  <c r="AQ26" i="9"/>
  <c r="AO26" i="9"/>
  <c r="AM26" i="9"/>
  <c r="AW26" i="9"/>
  <c r="AJ26" i="9"/>
  <c r="AU26" i="9"/>
  <c r="AH26" i="9"/>
  <c r="AS27" i="9"/>
  <c r="AF27" i="9"/>
  <c r="AR27" i="9"/>
  <c r="AE27" i="9"/>
  <c r="AQ27" i="9"/>
  <c r="AO27" i="9"/>
  <c r="AM27" i="9"/>
  <c r="AW27" i="9"/>
  <c r="AJ27" i="9"/>
  <c r="AU27" i="9"/>
  <c r="AH27" i="9"/>
  <c r="AR29" i="9"/>
  <c r="AE29" i="9"/>
  <c r="AQ29" i="9"/>
  <c r="AP29" i="9"/>
  <c r="AM29" i="9"/>
  <c r="AL29" i="9"/>
  <c r="AV29" i="9"/>
  <c r="AI29" i="9"/>
  <c r="AT29" i="9"/>
  <c r="AG29" i="9"/>
  <c r="AQ31" i="9"/>
  <c r="AP31" i="9"/>
  <c r="AO31" i="9"/>
  <c r="Z31" i="9"/>
  <c r="AL31" i="9"/>
  <c r="AK31" i="9"/>
  <c r="AU31" i="9"/>
  <c r="AH31" i="9"/>
  <c r="AS31" i="9"/>
  <c r="AF31" i="9"/>
  <c r="AW31" i="9"/>
  <c r="AT32" i="9"/>
  <c r="AT5" i="10"/>
  <c r="AG5" i="10"/>
  <c r="AS5" i="10"/>
  <c r="AF5" i="10"/>
  <c r="AR5" i="10"/>
  <c r="AE5" i="10"/>
  <c r="AP5" i="10"/>
  <c r="AO5" i="10"/>
  <c r="AK5" i="10"/>
  <c r="AV5" i="10"/>
  <c r="AI5" i="10"/>
  <c r="AA10" i="10"/>
  <c r="AS28" i="10"/>
  <c r="AF28" i="10"/>
  <c r="AR28" i="10"/>
  <c r="AE28" i="10"/>
  <c r="AQ28" i="10"/>
  <c r="AP28" i="10"/>
  <c r="AO28" i="10"/>
  <c r="Z28" i="10"/>
  <c r="AW28" i="10"/>
  <c r="AJ28" i="10"/>
  <c r="AV28" i="10"/>
  <c r="AI28" i="10"/>
  <c r="AK28" i="10"/>
  <c r="AH28" i="10"/>
  <c r="AG28" i="10"/>
  <c r="AU28" i="10"/>
  <c r="AT28" i="10"/>
  <c r="AM28" i="10"/>
  <c r="AA32" i="10"/>
  <c r="Y32" i="10"/>
  <c r="Z29" i="8"/>
  <c r="F17" i="3" s="1"/>
  <c r="AA32" i="8"/>
  <c r="AG6" i="9"/>
  <c r="AL7" i="9"/>
  <c r="AM9" i="9"/>
  <c r="AI11" i="9"/>
  <c r="AQ12" i="9"/>
  <c r="AH13" i="9"/>
  <c r="AQ14" i="9"/>
  <c r="AR23" i="9"/>
  <c r="AE23" i="9"/>
  <c r="AQ23" i="9"/>
  <c r="AP23" i="9"/>
  <c r="AM23" i="9"/>
  <c r="AL23" i="9"/>
  <c r="AV23" i="9"/>
  <c r="AI23" i="9"/>
  <c r="AT23" i="9"/>
  <c r="AG23" i="9"/>
  <c r="AR24" i="9"/>
  <c r="AE24" i="9"/>
  <c r="AQ24" i="9"/>
  <c r="AP24" i="9"/>
  <c r="AM24" i="9"/>
  <c r="AL24" i="9"/>
  <c r="AV24" i="9"/>
  <c r="AI24" i="9"/>
  <c r="AT24" i="9"/>
  <c r="AG24" i="9"/>
  <c r="AR25" i="9"/>
  <c r="AE25" i="9"/>
  <c r="AQ25" i="9"/>
  <c r="AP25" i="9"/>
  <c r="AM25" i="9"/>
  <c r="AL25" i="9"/>
  <c r="AV25" i="9"/>
  <c r="AI25" i="9"/>
  <c r="AT25" i="9"/>
  <c r="AG25" i="9"/>
  <c r="AR30" i="9"/>
  <c r="AE30" i="9"/>
  <c r="AQ30" i="9"/>
  <c r="AP30" i="9"/>
  <c r="AM30" i="9"/>
  <c r="AL30" i="9"/>
  <c r="AV30" i="9"/>
  <c r="AI30" i="9"/>
  <c r="AT30" i="9"/>
  <c r="AG30" i="9"/>
  <c r="AH5" i="10"/>
  <c r="Z7" i="10"/>
  <c r="AG10" i="10"/>
  <c r="AO13" i="10"/>
  <c r="AL15" i="10"/>
  <c r="AO16" i="10"/>
  <c r="AO17" i="10"/>
  <c r="AU25" i="10"/>
  <c r="AH25" i="10"/>
  <c r="AT25" i="10"/>
  <c r="AG25" i="10"/>
  <c r="AS25" i="10"/>
  <c r="AF25" i="10"/>
  <c r="AR25" i="10"/>
  <c r="AE25" i="10"/>
  <c r="AQ25" i="10"/>
  <c r="AL25" i="10"/>
  <c r="AK25" i="10"/>
  <c r="AI25" i="10"/>
  <c r="Z25" i="10"/>
  <c r="AP25" i="10"/>
  <c r="AO25" i="10"/>
  <c r="AM25" i="10"/>
  <c r="AK20" i="12"/>
  <c r="AW20" i="12"/>
  <c r="AJ20" i="12"/>
  <c r="AV20" i="12"/>
  <c r="AI20" i="12"/>
  <c r="AU20" i="12"/>
  <c r="AH20" i="12"/>
  <c r="AT20" i="12"/>
  <c r="AG20" i="12"/>
  <c r="AS20" i="12"/>
  <c r="AF20" i="12"/>
  <c r="AR20" i="12"/>
  <c r="AE20" i="12"/>
  <c r="AP20" i="12"/>
  <c r="AO20" i="12"/>
  <c r="AL20" i="12"/>
  <c r="AQ20" i="12"/>
  <c r="AM20" i="12"/>
  <c r="AL5" i="9"/>
  <c r="AK5" i="9"/>
  <c r="AW5" i="9"/>
  <c r="AJ5" i="9"/>
  <c r="AT5" i="9"/>
  <c r="AM10" i="9"/>
  <c r="AL10" i="9"/>
  <c r="AK10" i="9"/>
  <c r="AT10" i="9"/>
  <c r="AO16" i="9"/>
  <c r="Z16" i="9"/>
  <c r="AM16" i="9"/>
  <c r="AL16" i="9"/>
  <c r="AV16" i="9"/>
  <c r="AI16" i="9"/>
  <c r="AS16" i="9"/>
  <c r="AF16" i="9"/>
  <c r="AQ16" i="9"/>
  <c r="AP21" i="9"/>
  <c r="AO21" i="9"/>
  <c r="AM21" i="9"/>
  <c r="AW21" i="9"/>
  <c r="AJ21" i="9"/>
  <c r="AT21" i="9"/>
  <c r="AG21" i="9"/>
  <c r="AR21" i="9"/>
  <c r="AE21" i="9"/>
  <c r="AO32" i="9"/>
  <c r="Z32" i="9"/>
  <c r="AM32" i="9"/>
  <c r="AL32" i="9"/>
  <c r="AW32" i="9"/>
  <c r="AJ32" i="9"/>
  <c r="AV32" i="9"/>
  <c r="AI32" i="9"/>
  <c r="AS32" i="9"/>
  <c r="AF32" i="9"/>
  <c r="AQ32" i="9"/>
  <c r="AO14" i="11"/>
  <c r="Z14" i="11"/>
  <c r="AM14" i="11"/>
  <c r="AL14" i="11"/>
  <c r="AK14" i="11"/>
  <c r="AW14" i="11"/>
  <c r="AJ14" i="11"/>
  <c r="AV14" i="11"/>
  <c r="AI14" i="11"/>
  <c r="AS14" i="11"/>
  <c r="AF14" i="11"/>
  <c r="AR14" i="11"/>
  <c r="AE14" i="11"/>
  <c r="AU14" i="11"/>
  <c r="AT14" i="11"/>
  <c r="AP14" i="11"/>
  <c r="AH14" i="11"/>
  <c r="AA14" i="11"/>
  <c r="AK10" i="12"/>
  <c r="AW10" i="12"/>
  <c r="AJ10" i="12"/>
  <c r="AV10" i="12"/>
  <c r="AI10" i="12"/>
  <c r="AU10" i="12"/>
  <c r="AH10" i="12"/>
  <c r="AT10" i="12"/>
  <c r="AG10" i="12"/>
  <c r="AS10" i="12"/>
  <c r="AF10" i="12"/>
  <c r="AR10" i="12"/>
  <c r="AE10" i="12"/>
  <c r="AP10" i="12"/>
  <c r="AO10" i="12"/>
  <c r="AQ10" i="12"/>
  <c r="AM10" i="12"/>
  <c r="AK18" i="12"/>
  <c r="AW18" i="12"/>
  <c r="AJ18" i="12"/>
  <c r="AV18" i="12"/>
  <c r="AI18" i="12"/>
  <c r="AU18" i="12"/>
  <c r="AH18" i="12"/>
  <c r="AT18" i="12"/>
  <c r="AG18" i="12"/>
  <c r="AS18" i="12"/>
  <c r="AF18" i="12"/>
  <c r="AR18" i="12"/>
  <c r="AE18" i="12"/>
  <c r="AP18" i="12"/>
  <c r="AO18" i="12"/>
  <c r="AQ18" i="12"/>
  <c r="AM18" i="12"/>
  <c r="AL18" i="12"/>
  <c r="Z32" i="8"/>
  <c r="F7" i="3" s="1"/>
  <c r="AE5" i="9"/>
  <c r="AU5" i="9"/>
  <c r="AI6" i="9"/>
  <c r="AP9" i="9"/>
  <c r="AE10" i="9"/>
  <c r="AU10" i="9"/>
  <c r="AJ13" i="9"/>
  <c r="AS14" i="9"/>
  <c r="AE16" i="9"/>
  <c r="AF21" i="9"/>
  <c r="AE22" i="9"/>
  <c r="AT28" i="9"/>
  <c r="AG28" i="9"/>
  <c r="AS28" i="9"/>
  <c r="AF28" i="9"/>
  <c r="AR28" i="9"/>
  <c r="AE28" i="9"/>
  <c r="AP28" i="9"/>
  <c r="AO28" i="9"/>
  <c r="AK28" i="9"/>
  <c r="AV28" i="9"/>
  <c r="AI28" i="9"/>
  <c r="Z29" i="9"/>
  <c r="AA33" i="9"/>
  <c r="AL5" i="10"/>
  <c r="AH7" i="10"/>
  <c r="AI8" i="10"/>
  <c r="AK10" i="10"/>
  <c r="AG14" i="11"/>
  <c r="AT31" i="11"/>
  <c r="AG31" i="11"/>
  <c r="AS31" i="11"/>
  <c r="AF31" i="11"/>
  <c r="AR31" i="11"/>
  <c r="AE31" i="11"/>
  <c r="AQ31" i="11"/>
  <c r="AP31" i="11"/>
  <c r="AO31" i="11"/>
  <c r="AM31" i="11"/>
  <c r="AK31" i="11"/>
  <c r="AW31" i="11"/>
  <c r="AJ31" i="11"/>
  <c r="AH31" i="11"/>
  <c r="AV31" i="11"/>
  <c r="AU31" i="11"/>
  <c r="AL31" i="11"/>
  <c r="AI31" i="11"/>
  <c r="AL10" i="12"/>
  <c r="AF5" i="9"/>
  <c r="AV5" i="9"/>
  <c r="AQ9" i="9"/>
  <c r="AF10" i="9"/>
  <c r="AV10" i="9"/>
  <c r="AP12" i="9"/>
  <c r="AO12" i="9"/>
  <c r="AM12" i="9"/>
  <c r="AW12" i="9"/>
  <c r="AT12" i="9"/>
  <c r="AL13" i="9"/>
  <c r="AG16" i="9"/>
  <c r="AH21" i="9"/>
  <c r="AG22" i="9"/>
  <c r="AG26" i="9"/>
  <c r="AG27" i="9"/>
  <c r="AF29" i="9"/>
  <c r="AE31" i="9"/>
  <c r="AL10" i="10"/>
  <c r="AL28" i="10"/>
  <c r="AQ14" i="11"/>
  <c r="AK21" i="11"/>
  <c r="AW21" i="11"/>
  <c r="AJ21" i="11"/>
  <c r="AV21" i="11"/>
  <c r="AI21" i="11"/>
  <c r="AU21" i="11"/>
  <c r="AH21" i="11"/>
  <c r="AT21" i="11"/>
  <c r="AG21" i="11"/>
  <c r="AS21" i="11"/>
  <c r="AF21" i="11"/>
  <c r="AR21" i="11"/>
  <c r="AE21" i="11"/>
  <c r="AP21" i="11"/>
  <c r="AO21" i="11"/>
  <c r="AQ21" i="11"/>
  <c r="AM21" i="11"/>
  <c r="AL21" i="11"/>
  <c r="AK23" i="12"/>
  <c r="AW23" i="12"/>
  <c r="AJ23" i="12"/>
  <c r="AV23" i="12"/>
  <c r="AI23" i="12"/>
  <c r="AU23" i="12"/>
  <c r="AH23" i="12"/>
  <c r="AT23" i="12"/>
  <c r="AG23" i="12"/>
  <c r="AS23" i="12"/>
  <c r="AF23" i="12"/>
  <c r="AR23" i="12"/>
  <c r="AE23" i="12"/>
  <c r="AP23" i="12"/>
  <c r="AO23" i="12"/>
  <c r="AM23" i="12"/>
  <c r="AQ23" i="12"/>
  <c r="AL23" i="12"/>
  <c r="AG5" i="9"/>
  <c r="AO6" i="9"/>
  <c r="Y7" i="9"/>
  <c r="AR9" i="9"/>
  <c r="AG10" i="9"/>
  <c r="AW10" i="9"/>
  <c r="AM13" i="9"/>
  <c r="AO14" i="9"/>
  <c r="Z14" i="9"/>
  <c r="AM14" i="9"/>
  <c r="AL14" i="9"/>
  <c r="AV14" i="9"/>
  <c r="AI14" i="9"/>
  <c r="AU14" i="9"/>
  <c r="AH16" i="9"/>
  <c r="AI21" i="9"/>
  <c r="AI22" i="9"/>
  <c r="AI26" i="9"/>
  <c r="AI27" i="9"/>
  <c r="AH29" i="9"/>
  <c r="AG31" i="9"/>
  <c r="AA32" i="9"/>
  <c r="AQ5" i="10"/>
  <c r="AP10" i="10"/>
  <c r="AR16" i="10"/>
  <c r="AE16" i="10"/>
  <c r="AQ16" i="10"/>
  <c r="AP16" i="10"/>
  <c r="AM16" i="10"/>
  <c r="AL16" i="10"/>
  <c r="AV16" i="10"/>
  <c r="AI16" i="10"/>
  <c r="AT16" i="10"/>
  <c r="AG16" i="10"/>
  <c r="AL22" i="11"/>
  <c r="AK22" i="11"/>
  <c r="AW22" i="11"/>
  <c r="AJ22" i="11"/>
  <c r="AV22" i="11"/>
  <c r="AI22" i="11"/>
  <c r="AU22" i="11"/>
  <c r="AH22" i="11"/>
  <c r="AT22" i="11"/>
  <c r="AG22" i="11"/>
  <c r="AS22" i="11"/>
  <c r="AF22" i="11"/>
  <c r="AQ22" i="11"/>
  <c r="AP22" i="11"/>
  <c r="AR22" i="11"/>
  <c r="AO22" i="11"/>
  <c r="AE22" i="11"/>
  <c r="AL24" i="18"/>
  <c r="AT24" i="18"/>
  <c r="AG24" i="18"/>
  <c r="AQ24" i="18"/>
  <c r="AO24" i="18"/>
  <c r="AK24" i="18"/>
  <c r="AJ24" i="18"/>
  <c r="AI24" i="18"/>
  <c r="AU24" i="18"/>
  <c r="AS24" i="18"/>
  <c r="Z24" i="18"/>
  <c r="AV24" i="18"/>
  <c r="AR24" i="18"/>
  <c r="AP24" i="18"/>
  <c r="AM24" i="18"/>
  <c r="AH24" i="18"/>
  <c r="AE24" i="18"/>
  <c r="AW24" i="18"/>
  <c r="AF24" i="18"/>
  <c r="Z8" i="20"/>
  <c r="Z33" i="8"/>
  <c r="F13" i="3" s="1"/>
  <c r="AH5" i="9"/>
  <c r="AP6" i="9"/>
  <c r="AH10" i="9"/>
  <c r="AF12" i="9"/>
  <c r="AV12" i="9"/>
  <c r="AE14" i="9"/>
  <c r="AW14" i="9"/>
  <c r="AJ16" i="9"/>
  <c r="AK21" i="9"/>
  <c r="AJ22" i="9"/>
  <c r="AK26" i="9"/>
  <c r="AK27" i="9"/>
  <c r="AJ29" i="9"/>
  <c r="AI31" i="9"/>
  <c r="AE32" i="9"/>
  <c r="AU5" i="10"/>
  <c r="AO7" i="10"/>
  <c r="AP8" i="10"/>
  <c r="AV13" i="10"/>
  <c r="AI13" i="10"/>
  <c r="AU13" i="10"/>
  <c r="AH13" i="10"/>
  <c r="AT13" i="10"/>
  <c r="AG13" i="10"/>
  <c r="AR13" i="10"/>
  <c r="AE13" i="10"/>
  <c r="AQ13" i="10"/>
  <c r="AM13" i="10"/>
  <c r="AK13" i="10"/>
  <c r="AS15" i="10"/>
  <c r="AF15" i="10"/>
  <c r="AR15" i="10"/>
  <c r="AE15" i="10"/>
  <c r="AQ15" i="10"/>
  <c r="AO15" i="10"/>
  <c r="Z15" i="10"/>
  <c r="AM15" i="10"/>
  <c r="AW15" i="10"/>
  <c r="AJ15" i="10"/>
  <c r="AU15" i="10"/>
  <c r="AH15" i="10"/>
  <c r="AV17" i="10"/>
  <c r="AU17" i="10"/>
  <c r="AR17" i="10"/>
  <c r="AE17" i="10"/>
  <c r="AQ17" i="10"/>
  <c r="AP17" i="10"/>
  <c r="AM17" i="10"/>
  <c r="AL17" i="10"/>
  <c r="AI17" i="10"/>
  <c r="AT17" i="10"/>
  <c r="AG17" i="10"/>
  <c r="AU21" i="10"/>
  <c r="AH21" i="10"/>
  <c r="AT21" i="10"/>
  <c r="AG21" i="10"/>
  <c r="AS21" i="10"/>
  <c r="AF21" i="10"/>
  <c r="AR21" i="10"/>
  <c r="AE21" i="10"/>
  <c r="AQ21" i="10"/>
  <c r="AL21" i="10"/>
  <c r="AK21" i="10"/>
  <c r="AI21" i="10"/>
  <c r="Z21" i="10"/>
  <c r="AP21" i="10"/>
  <c r="AM21" i="10"/>
  <c r="AW24" i="10"/>
  <c r="AJ24" i="10"/>
  <c r="AV24" i="10"/>
  <c r="AI24" i="10"/>
  <c r="AU24" i="10"/>
  <c r="AH24" i="10"/>
  <c r="AT24" i="10"/>
  <c r="AG24" i="10"/>
  <c r="AS24" i="10"/>
  <c r="AF24" i="10"/>
  <c r="AO24" i="10"/>
  <c r="AM24" i="10"/>
  <c r="AK24" i="10"/>
  <c r="AE24" i="10"/>
  <c r="AR24" i="10"/>
  <c r="AP24" i="10"/>
  <c r="AQ29" i="10"/>
  <c r="AP29" i="10"/>
  <c r="AO29" i="10"/>
  <c r="Z29" i="10"/>
  <c r="AM29" i="10"/>
  <c r="AL29" i="10"/>
  <c r="AU29" i="10"/>
  <c r="AH29" i="10"/>
  <c r="AT29" i="10"/>
  <c r="AG29" i="10"/>
  <c r="AJ29" i="10"/>
  <c r="AI29" i="10"/>
  <c r="AF29" i="10"/>
  <c r="AV29" i="10"/>
  <c r="AS29" i="10"/>
  <c r="AR29" i="10"/>
  <c r="AM24" i="11"/>
  <c r="AL24" i="11"/>
  <c r="AK24" i="11"/>
  <c r="AW24" i="11"/>
  <c r="AJ24" i="11"/>
  <c r="AV24" i="11"/>
  <c r="AI24" i="11"/>
  <c r="AU24" i="11"/>
  <c r="AH24" i="11"/>
  <c r="AT24" i="11"/>
  <c r="AG24" i="11"/>
  <c r="AR24" i="11"/>
  <c r="AE24" i="11"/>
  <c r="AQ24" i="11"/>
  <c r="AS24" i="11"/>
  <c r="AP24" i="11"/>
  <c r="AO24" i="11"/>
  <c r="AF24" i="11"/>
  <c r="AA28" i="13"/>
  <c r="Z28" i="13"/>
  <c r="Z31" i="8"/>
  <c r="F4" i="3" s="1"/>
  <c r="AI5" i="9"/>
  <c r="AL9" i="9"/>
  <c r="AK9" i="9"/>
  <c r="AW9" i="9"/>
  <c r="AJ9" i="9"/>
  <c r="AT9" i="9"/>
  <c r="AI10" i="9"/>
  <c r="AQ13" i="9"/>
  <c r="AP13" i="9"/>
  <c r="AO13" i="9"/>
  <c r="AK13" i="9"/>
  <c r="AS13" i="9"/>
  <c r="AK16" i="9"/>
  <c r="AL21" i="9"/>
  <c r="AL22" i="9"/>
  <c r="AG32" i="9"/>
  <c r="AR32" i="11"/>
  <c r="AE32" i="11"/>
  <c r="AQ32" i="11"/>
  <c r="AP32" i="11"/>
  <c r="AO32" i="11"/>
  <c r="Z32" i="11"/>
  <c r="AM32" i="11"/>
  <c r="AL32" i="11"/>
  <c r="AK32" i="11"/>
  <c r="AV32" i="11"/>
  <c r="AI32" i="11"/>
  <c r="AU32" i="11"/>
  <c r="AH32" i="11"/>
  <c r="AS32" i="11"/>
  <c r="AJ32" i="11"/>
  <c r="AG32" i="11"/>
  <c r="AW32" i="11"/>
  <c r="AT32" i="11"/>
  <c r="AL9" i="12"/>
  <c r="AK9" i="12"/>
  <c r="AW9" i="12"/>
  <c r="AJ9" i="12"/>
  <c r="AV9" i="12"/>
  <c r="AI9" i="12"/>
  <c r="AU9" i="12"/>
  <c r="AH9" i="12"/>
  <c r="AT9" i="12"/>
  <c r="AG9" i="12"/>
  <c r="AS9" i="12"/>
  <c r="AF9" i="12"/>
  <c r="AQ9" i="12"/>
  <c r="AP9" i="12"/>
  <c r="AR9" i="12"/>
  <c r="AO9" i="12"/>
  <c r="AM9" i="12"/>
  <c r="AA33" i="8"/>
  <c r="Y3" i="9"/>
  <c r="AM5" i="9"/>
  <c r="AW7" i="9"/>
  <c r="AJ7" i="9"/>
  <c r="AV7" i="9"/>
  <c r="AI7" i="9"/>
  <c r="AU7" i="9"/>
  <c r="AH7" i="9"/>
  <c r="AT7" i="9"/>
  <c r="AE9" i="9"/>
  <c r="AU9" i="9"/>
  <c r="AJ10" i="9"/>
  <c r="AP11" i="9"/>
  <c r="AO11" i="9"/>
  <c r="AM11" i="9"/>
  <c r="AT11" i="9"/>
  <c r="AH12" i="9"/>
  <c r="AT13" i="9"/>
  <c r="AG14" i="9"/>
  <c r="AP16" i="9"/>
  <c r="AQ21" i="9"/>
  <c r="AM22" i="9"/>
  <c r="AP26" i="9"/>
  <c r="AP27" i="9"/>
  <c r="AO29" i="9"/>
  <c r="AO30" i="9"/>
  <c r="AM31" i="9"/>
  <c r="AH32" i="9"/>
  <c r="AA14" i="10"/>
  <c r="Z16" i="10"/>
  <c r="AO7" i="11"/>
  <c r="Z7" i="11"/>
  <c r="AM7" i="11"/>
  <c r="AL7" i="11"/>
  <c r="AK7" i="11"/>
  <c r="AW7" i="11"/>
  <c r="AJ7" i="11"/>
  <c r="AV7" i="11"/>
  <c r="AI7" i="11"/>
  <c r="AS7" i="11"/>
  <c r="AF7" i="11"/>
  <c r="AR7" i="11"/>
  <c r="AE7" i="11"/>
  <c r="AP7" i="11"/>
  <c r="AH7" i="11"/>
  <c r="AG7" i="11"/>
  <c r="AU7" i="11"/>
  <c r="AT7" i="11"/>
  <c r="AA19" i="11"/>
  <c r="Z19" i="11"/>
  <c r="AM22" i="11"/>
  <c r="AK24" i="12"/>
  <c r="AW24" i="12"/>
  <c r="AJ24" i="12"/>
  <c r="AV24" i="12"/>
  <c r="AI24" i="12"/>
  <c r="AU24" i="12"/>
  <c r="AH24" i="12"/>
  <c r="AT24" i="12"/>
  <c r="AG24" i="12"/>
  <c r="AS24" i="12"/>
  <c r="AF24" i="12"/>
  <c r="AR24" i="12"/>
  <c r="AE24" i="12"/>
  <c r="AP24" i="12"/>
  <c r="AO24" i="12"/>
  <c r="AM24" i="12"/>
  <c r="AA7" i="8"/>
  <c r="AO5" i="9"/>
  <c r="AF9" i="9"/>
  <c r="AV9" i="9"/>
  <c r="AO10" i="9"/>
  <c r="AU13" i="9"/>
  <c r="AR16" i="9"/>
  <c r="AS21" i="9"/>
  <c r="AK32" i="9"/>
  <c r="AS10" i="10"/>
  <c r="AF10" i="10"/>
  <c r="AR10" i="10"/>
  <c r="AE10" i="10"/>
  <c r="AQ10" i="10"/>
  <c r="AO10" i="10"/>
  <c r="Z10" i="10"/>
  <c r="AM10" i="10"/>
  <c r="AW10" i="10"/>
  <c r="AJ10" i="10"/>
  <c r="AU10" i="10"/>
  <c r="AH10" i="10"/>
  <c r="AF16" i="10"/>
  <c r="AF17" i="10"/>
  <c r="AA21" i="10"/>
  <c r="AE29" i="10"/>
  <c r="Z12" i="8"/>
  <c r="F20" i="3" s="1"/>
  <c r="AP5" i="9"/>
  <c r="AL6" i="9"/>
  <c r="AK6" i="9"/>
  <c r="AW6" i="9"/>
  <c r="AJ6" i="9"/>
  <c r="AT6" i="9"/>
  <c r="AG9" i="9"/>
  <c r="AP10" i="9"/>
  <c r="AE13" i="9"/>
  <c r="AV13" i="9"/>
  <c r="AT16" i="9"/>
  <c r="AU21" i="9"/>
  <c r="AT22" i="9"/>
  <c r="AV26" i="9"/>
  <c r="AV27" i="9"/>
  <c r="AU29" i="9"/>
  <c r="AT31" i="9"/>
  <c r="AP32" i="9"/>
  <c r="AA5" i="10"/>
  <c r="AR7" i="10"/>
  <c r="AE7" i="10"/>
  <c r="AQ7" i="10"/>
  <c r="AP7" i="10"/>
  <c r="AM7" i="10"/>
  <c r="AL7" i="10"/>
  <c r="AV7" i="10"/>
  <c r="AI7" i="10"/>
  <c r="AT7" i="10"/>
  <c r="AG7" i="10"/>
  <c r="AS8" i="10"/>
  <c r="AF8" i="10"/>
  <c r="AR8" i="10"/>
  <c r="AE8" i="10"/>
  <c r="AQ8" i="10"/>
  <c r="AO8" i="10"/>
  <c r="AM8" i="10"/>
  <c r="AW8" i="10"/>
  <c r="AJ8" i="10"/>
  <c r="AU8" i="10"/>
  <c r="AH8" i="10"/>
  <c r="AF13" i="10"/>
  <c r="AG15" i="10"/>
  <c r="AH16" i="10"/>
  <c r="AH17" i="10"/>
  <c r="AJ21" i="10"/>
  <c r="AL24" i="10"/>
  <c r="Y26" i="10"/>
  <c r="AA26" i="10" s="1"/>
  <c r="AK29" i="10"/>
  <c r="AF32" i="11"/>
  <c r="AE9" i="12"/>
  <c r="AK15" i="12"/>
  <c r="AW15" i="12"/>
  <c r="AJ15" i="12"/>
  <c r="AV15" i="12"/>
  <c r="AI15" i="12"/>
  <c r="AU15" i="12"/>
  <c r="AH15" i="12"/>
  <c r="AT15" i="12"/>
  <c r="AG15" i="12"/>
  <c r="AS15" i="12"/>
  <c r="AF15" i="12"/>
  <c r="AR15" i="12"/>
  <c r="AE15" i="12"/>
  <c r="AP15" i="12"/>
  <c r="AO15" i="12"/>
  <c r="AQ15" i="12"/>
  <c r="AM15" i="12"/>
  <c r="AW17" i="12"/>
  <c r="AJ17" i="12"/>
  <c r="AV17" i="12"/>
  <c r="AI17" i="12"/>
  <c r="AU17" i="12"/>
  <c r="AH17" i="12"/>
  <c r="AT17" i="12"/>
  <c r="AG17" i="12"/>
  <c r="AS17" i="12"/>
  <c r="AF17" i="12"/>
  <c r="AR17" i="12"/>
  <c r="AE17" i="12"/>
  <c r="AQ17" i="12"/>
  <c r="AO17" i="12"/>
  <c r="AM17" i="12"/>
  <c r="AP17" i="12"/>
  <c r="AL17" i="12"/>
  <c r="AK17" i="12"/>
  <c r="AQ5" i="9"/>
  <c r="AE6" i="9"/>
  <c r="AU6" i="9"/>
  <c r="AG7" i="9"/>
  <c r="AH9" i="9"/>
  <c r="AQ10" i="9"/>
  <c r="AG11" i="9"/>
  <c r="AW11" i="9"/>
  <c r="AK12" i="9"/>
  <c r="AF13" i="9"/>
  <c r="AW13" i="9"/>
  <c r="AK14" i="9"/>
  <c r="AU16" i="9"/>
  <c r="AV21" i="9"/>
  <c r="AV22" i="9"/>
  <c r="AW29" i="9"/>
  <c r="AW30" i="9"/>
  <c r="AV31" i="9"/>
  <c r="AR32" i="9"/>
  <c r="Y5" i="10"/>
  <c r="AJ13" i="10"/>
  <c r="AI15" i="10"/>
  <c r="AJ16" i="10"/>
  <c r="AJ17" i="10"/>
  <c r="AW20" i="10"/>
  <c r="AJ20" i="10"/>
  <c r="AV20" i="10"/>
  <c r="AI20" i="10"/>
  <c r="AU20" i="10"/>
  <c r="AH20" i="10"/>
  <c r="AT20" i="10"/>
  <c r="AG20" i="10"/>
  <c r="AS20" i="10"/>
  <c r="AF20" i="10"/>
  <c r="AO20" i="10"/>
  <c r="AM20" i="10"/>
  <c r="AK20" i="10"/>
  <c r="AE20" i="10"/>
  <c r="AR20" i="10"/>
  <c r="AP20" i="10"/>
  <c r="AO21" i="10"/>
  <c r="AW23" i="10"/>
  <c r="AJ23" i="10"/>
  <c r="AV23" i="10"/>
  <c r="AI23" i="10"/>
  <c r="AU23" i="10"/>
  <c r="AH23" i="10"/>
  <c r="AT23" i="10"/>
  <c r="AG23" i="10"/>
  <c r="AS23" i="10"/>
  <c r="AF23" i="10"/>
  <c r="AO23" i="10"/>
  <c r="AM23" i="10"/>
  <c r="AK23" i="10"/>
  <c r="AE23" i="10"/>
  <c r="AR23" i="10"/>
  <c r="AP23" i="10"/>
  <c r="AQ24" i="10"/>
  <c r="AW29" i="10"/>
  <c r="AL24" i="12"/>
  <c r="AU30" i="11"/>
  <c r="AH30" i="11"/>
  <c r="AT30" i="11"/>
  <c r="AG30" i="11"/>
  <c r="AS30" i="11"/>
  <c r="AF30" i="11"/>
  <c r="AR30" i="11"/>
  <c r="AE30" i="11"/>
  <c r="AQ30" i="11"/>
  <c r="AP30" i="11"/>
  <c r="AO30" i="11"/>
  <c r="AL30" i="11"/>
  <c r="AK30" i="11"/>
  <c r="AA30" i="13"/>
  <c r="Z30" i="13"/>
  <c r="AQ7" i="16"/>
  <c r="AP7" i="16"/>
  <c r="AM7" i="16"/>
  <c r="AL7" i="16"/>
  <c r="AK7" i="16"/>
  <c r="AJ7" i="16"/>
  <c r="AI7" i="16"/>
  <c r="AH7" i="16"/>
  <c r="AW7" i="16"/>
  <c r="AG7" i="16"/>
  <c r="AT7" i="16"/>
  <c r="AR7" i="16"/>
  <c r="AV7" i="16"/>
  <c r="AU7" i="16"/>
  <c r="AS7" i="16"/>
  <c r="AE7" i="16"/>
  <c r="AO7" i="16"/>
  <c r="AF7" i="16"/>
  <c r="AQ17" i="9"/>
  <c r="AQ34" i="9"/>
  <c r="AJ11" i="10"/>
  <c r="AW11" i="10"/>
  <c r="AJ12" i="10"/>
  <c r="AW12" i="10"/>
  <c r="AM27" i="10"/>
  <c r="AF31" i="10"/>
  <c r="AK34" i="10"/>
  <c r="AW34" i="10"/>
  <c r="AJ34" i="10"/>
  <c r="AV34" i="10"/>
  <c r="AI34" i="10"/>
  <c r="AU34" i="10"/>
  <c r="AH34" i="10"/>
  <c r="AT34" i="10"/>
  <c r="AG34" i="10"/>
  <c r="AP34" i="10"/>
  <c r="AO34" i="10"/>
  <c r="AQ5" i="11"/>
  <c r="AP5" i="11"/>
  <c r="AO5" i="11"/>
  <c r="Z5" i="11"/>
  <c r="AM5" i="11"/>
  <c r="AL5" i="11"/>
  <c r="AU5" i="11"/>
  <c r="AH5" i="11"/>
  <c r="AT5" i="11"/>
  <c r="AG5" i="11"/>
  <c r="AM10" i="11"/>
  <c r="AL10" i="11"/>
  <c r="AK10" i="11"/>
  <c r="AW10" i="11"/>
  <c r="AJ10" i="11"/>
  <c r="AV10" i="11"/>
  <c r="AI10" i="11"/>
  <c r="AU10" i="11"/>
  <c r="AH10" i="11"/>
  <c r="AR10" i="11"/>
  <c r="AE10" i="11"/>
  <c r="AQ10" i="11"/>
  <c r="AP18" i="11"/>
  <c r="AO18" i="11"/>
  <c r="AM18" i="11"/>
  <c r="AL18" i="11"/>
  <c r="AK18" i="11"/>
  <c r="AW18" i="11"/>
  <c r="AJ18" i="11"/>
  <c r="AT18" i="11"/>
  <c r="AG18" i="11"/>
  <c r="AS18" i="11"/>
  <c r="AF18" i="11"/>
  <c r="AL26" i="11"/>
  <c r="AK26" i="11"/>
  <c r="AW26" i="11"/>
  <c r="AJ26" i="11"/>
  <c r="AV26" i="11"/>
  <c r="AI26" i="11"/>
  <c r="AU26" i="11"/>
  <c r="AH26" i="11"/>
  <c r="AT26" i="11"/>
  <c r="AG26" i="11"/>
  <c r="AS26" i="11"/>
  <c r="AF26" i="11"/>
  <c r="AQ26" i="11"/>
  <c r="AP26" i="11"/>
  <c r="AK8" i="12"/>
  <c r="AW8" i="12"/>
  <c r="AJ8" i="12"/>
  <c r="AV8" i="12"/>
  <c r="AI8" i="12"/>
  <c r="AU8" i="12"/>
  <c r="AH8" i="12"/>
  <c r="AT8" i="12"/>
  <c r="AG8" i="12"/>
  <c r="AS8" i="12"/>
  <c r="AF8" i="12"/>
  <c r="AR8" i="12"/>
  <c r="AE8" i="12"/>
  <c r="AP8" i="12"/>
  <c r="AO8" i="12"/>
  <c r="AK32" i="10"/>
  <c r="AW32" i="10"/>
  <c r="AJ32" i="10"/>
  <c r="AV32" i="10"/>
  <c r="AI32" i="10"/>
  <c r="AU32" i="10"/>
  <c r="AH32" i="10"/>
  <c r="AT32" i="10"/>
  <c r="AG32" i="10"/>
  <c r="AP32" i="10"/>
  <c r="AO32" i="10"/>
  <c r="Z32" i="10"/>
  <c r="AW33" i="10"/>
  <c r="AJ33" i="10"/>
  <c r="AV33" i="10"/>
  <c r="AI33" i="10"/>
  <c r="AU33" i="10"/>
  <c r="AH33" i="10"/>
  <c r="AT33" i="10"/>
  <c r="AG33" i="10"/>
  <c r="AS33" i="10"/>
  <c r="AF33" i="10"/>
  <c r="AO33" i="10"/>
  <c r="AM33" i="10"/>
  <c r="AQ6" i="11"/>
  <c r="AP6" i="11"/>
  <c r="AO6" i="11"/>
  <c r="AM6" i="11"/>
  <c r="AL6" i="11"/>
  <c r="AU6" i="11"/>
  <c r="AH6" i="11"/>
  <c r="AT6" i="11"/>
  <c r="AG6" i="11"/>
  <c r="AW6" i="11"/>
  <c r="AP11" i="11"/>
  <c r="AO11" i="11"/>
  <c r="AM11" i="11"/>
  <c r="AL11" i="11"/>
  <c r="AK11" i="11"/>
  <c r="AW11" i="11"/>
  <c r="AJ11" i="11"/>
  <c r="AT11" i="11"/>
  <c r="AG11" i="11"/>
  <c r="AS11" i="11"/>
  <c r="AF11" i="11"/>
  <c r="AP12" i="11"/>
  <c r="AO12" i="11"/>
  <c r="AM12" i="11"/>
  <c r="AL12" i="11"/>
  <c r="AK12" i="11"/>
  <c r="AW12" i="11"/>
  <c r="AJ12" i="11"/>
  <c r="AT12" i="11"/>
  <c r="AG12" i="11"/>
  <c r="AS12" i="11"/>
  <c r="AF12" i="11"/>
  <c r="AP15" i="11"/>
  <c r="AO15" i="11"/>
  <c r="AM15" i="11"/>
  <c r="AL15" i="11"/>
  <c r="AK15" i="11"/>
  <c r="AW15" i="11"/>
  <c r="AJ15" i="11"/>
  <c r="AT15" i="11"/>
  <c r="AG15" i="11"/>
  <c r="AS15" i="11"/>
  <c r="AF15" i="11"/>
  <c r="AU29" i="11"/>
  <c r="AH29" i="11"/>
  <c r="AT29" i="11"/>
  <c r="AG29" i="11"/>
  <c r="AS29" i="11"/>
  <c r="AF29" i="11"/>
  <c r="AR29" i="11"/>
  <c r="AE29" i="11"/>
  <c r="AQ29" i="11"/>
  <c r="AP29" i="11"/>
  <c r="AO29" i="11"/>
  <c r="Z29" i="11"/>
  <c r="AL29" i="11"/>
  <c r="AK29" i="11"/>
  <c r="AQ33" i="11"/>
  <c r="AP33" i="11"/>
  <c r="AO33" i="11"/>
  <c r="Z33" i="11"/>
  <c r="AM33" i="11"/>
  <c r="AL33" i="11"/>
  <c r="AK33" i="11"/>
  <c r="AW33" i="11"/>
  <c r="AJ33" i="11"/>
  <c r="AU33" i="11"/>
  <c r="AH33" i="11"/>
  <c r="AT33" i="11"/>
  <c r="AG33" i="11"/>
  <c r="AK19" i="12"/>
  <c r="AW19" i="12"/>
  <c r="AJ19" i="12"/>
  <c r="AV19" i="12"/>
  <c r="AI19" i="12"/>
  <c r="AU19" i="12"/>
  <c r="AH19" i="12"/>
  <c r="AT19" i="12"/>
  <c r="AG19" i="12"/>
  <c r="AS19" i="12"/>
  <c r="AF19" i="12"/>
  <c r="AR19" i="12"/>
  <c r="AE19" i="12"/>
  <c r="AP19" i="12"/>
  <c r="AO19" i="12"/>
  <c r="AW26" i="12"/>
  <c r="AJ26" i="12"/>
  <c r="AV26" i="12"/>
  <c r="AI26" i="12"/>
  <c r="AU26" i="12"/>
  <c r="AH26" i="12"/>
  <c r="AT26" i="12"/>
  <c r="AG26" i="12"/>
  <c r="AS26" i="12"/>
  <c r="AF26" i="12"/>
  <c r="AR26" i="12"/>
  <c r="AE26" i="12"/>
  <c r="AQ26" i="12"/>
  <c r="AO26" i="12"/>
  <c r="AM26" i="12"/>
  <c r="AL26" i="12"/>
  <c r="AF17" i="9"/>
  <c r="AS17" i="9"/>
  <c r="AF34" i="9"/>
  <c r="AS34" i="9"/>
  <c r="AL11" i="10"/>
  <c r="AL12" i="10"/>
  <c r="AW18" i="10"/>
  <c r="AJ18" i="10"/>
  <c r="AV18" i="10"/>
  <c r="AI18" i="10"/>
  <c r="AU18" i="10"/>
  <c r="AH18" i="10"/>
  <c r="AQ18" i="10"/>
  <c r="AP18" i="10"/>
  <c r="AT18" i="10"/>
  <c r="AH31" i="10"/>
  <c r="AE32" i="10"/>
  <c r="AE33" i="10"/>
  <c r="AF34" i="10"/>
  <c r="AA5" i="11"/>
  <c r="AM8" i="11"/>
  <c r="AL8" i="11"/>
  <c r="AK8" i="11"/>
  <c r="AW8" i="11"/>
  <c r="AJ8" i="11"/>
  <c r="AV8" i="11"/>
  <c r="AI8" i="11"/>
  <c r="AU8" i="11"/>
  <c r="AH8" i="11"/>
  <c r="AR8" i="11"/>
  <c r="AE8" i="11"/>
  <c r="AQ8" i="11"/>
  <c r="AE11" i="11"/>
  <c r="AE12" i="11"/>
  <c r="AE15" i="11"/>
  <c r="AO16" i="11"/>
  <c r="Z16" i="11"/>
  <c r="AM16" i="11"/>
  <c r="AL16" i="11"/>
  <c r="AK16" i="11"/>
  <c r="AW16" i="11"/>
  <c r="AJ16" i="11"/>
  <c r="AV16" i="11"/>
  <c r="AI16" i="11"/>
  <c r="AS16" i="11"/>
  <c r="AF16" i="11"/>
  <c r="AR16" i="11"/>
  <c r="AE16" i="11"/>
  <c r="AO17" i="11"/>
  <c r="AM17" i="11"/>
  <c r="AL17" i="11"/>
  <c r="AK17" i="11"/>
  <c r="AW17" i="11"/>
  <c r="AJ17" i="11"/>
  <c r="AV17" i="11"/>
  <c r="AI17" i="11"/>
  <c r="AS17" i="11"/>
  <c r="AF17" i="11"/>
  <c r="AR17" i="11"/>
  <c r="AE17" i="11"/>
  <c r="AH18" i="11"/>
  <c r="AI30" i="11"/>
  <c r="AA33" i="11"/>
  <c r="Y7" i="12"/>
  <c r="Y2" i="12" s="1"/>
  <c r="AM8" i="12"/>
  <c r="Y10" i="12"/>
  <c r="AA10" i="12" s="1"/>
  <c r="AL19" i="12"/>
  <c r="AV21" i="12"/>
  <c r="AI21" i="12"/>
  <c r="AU21" i="12"/>
  <c r="AH21" i="12"/>
  <c r="AT21" i="12"/>
  <c r="AG21" i="12"/>
  <c r="AS21" i="12"/>
  <c r="AF21" i="12"/>
  <c r="AR21" i="12"/>
  <c r="AE21" i="12"/>
  <c r="AQ21" i="12"/>
  <c r="AP21" i="12"/>
  <c r="AM21" i="12"/>
  <c r="AL21" i="12"/>
  <c r="Z7" i="15"/>
  <c r="AA7" i="15"/>
  <c r="AI17" i="9"/>
  <c r="AV17" i="9"/>
  <c r="AI34" i="9"/>
  <c r="AV34" i="9"/>
  <c r="AP11" i="10"/>
  <c r="AP12" i="10"/>
  <c r="AE18" i="10"/>
  <c r="Y19" i="10"/>
  <c r="AA19" i="10" s="1"/>
  <c r="AT26" i="10"/>
  <c r="AG26" i="10"/>
  <c r="AS26" i="10"/>
  <c r="AF26" i="10"/>
  <c r="AR26" i="10"/>
  <c r="AE26" i="10"/>
  <c r="AQ26" i="10"/>
  <c r="AP26" i="10"/>
  <c r="AK26" i="10"/>
  <c r="AW26" i="10"/>
  <c r="AJ26" i="10"/>
  <c r="AM32" i="10"/>
  <c r="AP33" i="10"/>
  <c r="AQ34" i="10"/>
  <c r="AI5" i="11"/>
  <c r="AE6" i="11"/>
  <c r="Z8" i="11"/>
  <c r="AO9" i="11"/>
  <c r="AM9" i="11"/>
  <c r="AL9" i="11"/>
  <c r="AK9" i="11"/>
  <c r="AW9" i="11"/>
  <c r="AJ9" i="11"/>
  <c r="AV9" i="11"/>
  <c r="AI9" i="11"/>
  <c r="AS9" i="11"/>
  <c r="AF9" i="11"/>
  <c r="AR9" i="11"/>
  <c r="AE9" i="11"/>
  <c r="AF10" i="11"/>
  <c r="AQ11" i="11"/>
  <c r="AQ12" i="11"/>
  <c r="AQ15" i="11"/>
  <c r="AP16" i="11"/>
  <c r="AP17" i="11"/>
  <c r="AR18" i="11"/>
  <c r="AO26" i="11"/>
  <c r="Y28" i="11"/>
  <c r="AA28" i="11" s="1"/>
  <c r="AI29" i="11"/>
  <c r="AV30" i="11"/>
  <c r="AF33" i="11"/>
  <c r="AL6" i="12"/>
  <c r="AK6" i="12"/>
  <c r="AW6" i="12"/>
  <c r="AJ6" i="12"/>
  <c r="AV6" i="12"/>
  <c r="AI6" i="12"/>
  <c r="AU6" i="12"/>
  <c r="AH6" i="12"/>
  <c r="AT6" i="12"/>
  <c r="AG6" i="12"/>
  <c r="AS6" i="12"/>
  <c r="AF6" i="12"/>
  <c r="AQ6" i="12"/>
  <c r="AP6" i="12"/>
  <c r="Z21" i="12"/>
  <c r="AK26" i="12"/>
  <c r="AJ34" i="9"/>
  <c r="AW34" i="9"/>
  <c r="AQ11" i="10"/>
  <c r="AQ12" i="10"/>
  <c r="AT27" i="10"/>
  <c r="AG27" i="10"/>
  <c r="AS27" i="10"/>
  <c r="AF27" i="10"/>
  <c r="AR27" i="10"/>
  <c r="AE27" i="10"/>
  <c r="AQ27" i="10"/>
  <c r="AP27" i="10"/>
  <c r="AK27" i="10"/>
  <c r="AW27" i="10"/>
  <c r="AJ27" i="10"/>
  <c r="AA28" i="10"/>
  <c r="AA29" i="10"/>
  <c r="AM31" i="10"/>
  <c r="AL31" i="10"/>
  <c r="AK31" i="10"/>
  <c r="AW31" i="10"/>
  <c r="AJ31" i="10"/>
  <c r="AV31" i="10"/>
  <c r="AI31" i="10"/>
  <c r="AR31" i="10"/>
  <c r="AE31" i="10"/>
  <c r="AQ31" i="10"/>
  <c r="AT31" i="10"/>
  <c r="AQ32" i="10"/>
  <c r="AQ33" i="10"/>
  <c r="AF6" i="11"/>
  <c r="AR11" i="11"/>
  <c r="AR12" i="11"/>
  <c r="AR15" i="11"/>
  <c r="AA25" i="11"/>
  <c r="AJ29" i="11"/>
  <c r="AW30" i="11"/>
  <c r="AA32" i="11"/>
  <c r="AI33" i="11"/>
  <c r="AV25" i="12"/>
  <c r="AI25" i="12"/>
  <c r="AU25" i="12"/>
  <c r="AH25" i="12"/>
  <c r="AT25" i="12"/>
  <c r="AG25" i="12"/>
  <c r="AS25" i="12"/>
  <c r="AF25" i="12"/>
  <c r="AR25" i="12"/>
  <c r="AE25" i="12"/>
  <c r="AQ25" i="12"/>
  <c r="AP25" i="12"/>
  <c r="AM25" i="12"/>
  <c r="AL25" i="12"/>
  <c r="AK25" i="12"/>
  <c r="AP26" i="12"/>
  <c r="AV31" i="13"/>
  <c r="AI31" i="13"/>
  <c r="AU31" i="13"/>
  <c r="AG31" i="13"/>
  <c r="AT31" i="13"/>
  <c r="AF31" i="13"/>
  <c r="AS31" i="13"/>
  <c r="AE31" i="13"/>
  <c r="AR31" i="13"/>
  <c r="AQ31" i="13"/>
  <c r="AL31" i="13"/>
  <c r="AK31" i="13"/>
  <c r="AM31" i="13"/>
  <c r="AJ31" i="13"/>
  <c r="AH31" i="13"/>
  <c r="AW31" i="13"/>
  <c r="AP31" i="13"/>
  <c r="AO31" i="13"/>
  <c r="Y33" i="13"/>
  <c r="AA32" i="13" s="1"/>
  <c r="AL17" i="9"/>
  <c r="AL34" i="9"/>
  <c r="AF11" i="10"/>
  <c r="AS11" i="10"/>
  <c r="AF12" i="10"/>
  <c r="AS12" i="10"/>
  <c r="AK18" i="10"/>
  <c r="AW19" i="10"/>
  <c r="AJ19" i="10"/>
  <c r="AV19" i="10"/>
  <c r="AI19" i="10"/>
  <c r="AU19" i="10"/>
  <c r="AH19" i="10"/>
  <c r="AT19" i="10"/>
  <c r="AG19" i="10"/>
  <c r="AS19" i="10"/>
  <c r="AF19" i="10"/>
  <c r="AO19" i="10"/>
  <c r="Z19" i="10"/>
  <c r="AM19" i="10"/>
  <c r="AS32" i="10"/>
  <c r="AR5" i="11"/>
  <c r="AJ6" i="11"/>
  <c r="AG8" i="11"/>
  <c r="AP9" i="11"/>
  <c r="AP10" i="11"/>
  <c r="AV11" i="11"/>
  <c r="AV12" i="11"/>
  <c r="AV15" i="11"/>
  <c r="AU16" i="11"/>
  <c r="AU17" i="11"/>
  <c r="AK25" i="11"/>
  <c r="AW25" i="11"/>
  <c r="AJ25" i="11"/>
  <c r="AV25" i="11"/>
  <c r="AI25" i="11"/>
  <c r="AU25" i="11"/>
  <c r="AH25" i="11"/>
  <c r="AT25" i="11"/>
  <c r="AG25" i="11"/>
  <c r="AS25" i="11"/>
  <c r="AF25" i="11"/>
  <c r="AR25" i="11"/>
  <c r="AE25" i="11"/>
  <c r="AP25" i="11"/>
  <c r="AO25" i="11"/>
  <c r="Z25" i="11"/>
  <c r="AL27" i="11"/>
  <c r="AK27" i="11"/>
  <c r="AW27" i="11"/>
  <c r="AJ27" i="11"/>
  <c r="AV27" i="11"/>
  <c r="AI27" i="11"/>
  <c r="AU27" i="11"/>
  <c r="AH27" i="11"/>
  <c r="AT27" i="11"/>
  <c r="AG27" i="11"/>
  <c r="AS27" i="11"/>
  <c r="AF27" i="11"/>
  <c r="AQ27" i="11"/>
  <c r="AP27" i="11"/>
  <c r="AV29" i="11"/>
  <c r="AS33" i="11"/>
  <c r="AO21" i="12"/>
  <c r="AP27" i="12"/>
  <c r="AJ27" i="12"/>
  <c r="AW27" i="12"/>
  <c r="AI27" i="12"/>
  <c r="AV27" i="12"/>
  <c r="AH27" i="12"/>
  <c r="AU27" i="12"/>
  <c r="AG27" i="12"/>
  <c r="AT27" i="12"/>
  <c r="AF27" i="12"/>
  <c r="AS27" i="12"/>
  <c r="AE27" i="12"/>
  <c r="AR27" i="12"/>
  <c r="AO27" i="12"/>
  <c r="AM27" i="12"/>
  <c r="AL27" i="12"/>
  <c r="AK27" i="12"/>
  <c r="AO10" i="13"/>
  <c r="Z10" i="13"/>
  <c r="AM10" i="13"/>
  <c r="AL10" i="13"/>
  <c r="AK10" i="13"/>
  <c r="AR10" i="13"/>
  <c r="AE10" i="13"/>
  <c r="AP10" i="13"/>
  <c r="AJ10" i="13"/>
  <c r="AI10" i="13"/>
  <c r="AH10" i="13"/>
  <c r="AG10" i="13"/>
  <c r="AF10" i="13"/>
  <c r="AW10" i="13"/>
  <c r="AU10" i="13"/>
  <c r="AT10" i="13"/>
  <c r="AS10" i="13"/>
  <c r="AQ10" i="13"/>
  <c r="AO12" i="14"/>
  <c r="AM12" i="14"/>
  <c r="AS12" i="14"/>
  <c r="AF12" i="14"/>
  <c r="AL12" i="14"/>
  <c r="AK12" i="14"/>
  <c r="AJ12" i="14"/>
  <c r="AI12" i="14"/>
  <c r="AH12" i="14"/>
  <c r="AW12" i="14"/>
  <c r="AG12" i="14"/>
  <c r="AT12" i="14"/>
  <c r="AR12" i="14"/>
  <c r="AV12" i="14"/>
  <c r="AU12" i="14"/>
  <c r="AQ12" i="14"/>
  <c r="AP12" i="14"/>
  <c r="AE12" i="14"/>
  <c r="AM17" i="9"/>
  <c r="AM34" i="9"/>
  <c r="AG11" i="10"/>
  <c r="AT11" i="10"/>
  <c r="AG12" i="10"/>
  <c r="AT12" i="10"/>
  <c r="AL18" i="10"/>
  <c r="AE19" i="10"/>
  <c r="AV22" i="10"/>
  <c r="AI22" i="10"/>
  <c r="AU22" i="10"/>
  <c r="AH22" i="10"/>
  <c r="AT22" i="10"/>
  <c r="AG22" i="10"/>
  <c r="AS22" i="10"/>
  <c r="AF22" i="10"/>
  <c r="AR22" i="10"/>
  <c r="AE22" i="10"/>
  <c r="AM22" i="10"/>
  <c r="AL22" i="10"/>
  <c r="Z26" i="10"/>
  <c r="AH27" i="10"/>
  <c r="AO30" i="10"/>
  <c r="Z30" i="10"/>
  <c r="AM30" i="10"/>
  <c r="AL30" i="10"/>
  <c r="AK30" i="10"/>
  <c r="AW30" i="10"/>
  <c r="AJ30" i="10"/>
  <c r="AS30" i="10"/>
  <c r="AF30" i="10"/>
  <c r="AR30" i="10"/>
  <c r="AE30" i="10"/>
  <c r="AS5" i="11"/>
  <c r="AK6" i="11"/>
  <c r="AO8" i="11"/>
  <c r="AQ9" i="11"/>
  <c r="AS10" i="11"/>
  <c r="AQ13" i="11"/>
  <c r="AP13" i="11"/>
  <c r="AO13" i="11"/>
  <c r="AM13" i="11"/>
  <c r="AL13" i="11"/>
  <c r="AK13" i="11"/>
  <c r="AU13" i="11"/>
  <c r="AH13" i="11"/>
  <c r="AT13" i="11"/>
  <c r="AG13" i="11"/>
  <c r="AM19" i="11"/>
  <c r="AL19" i="11"/>
  <c r="AK19" i="11"/>
  <c r="AW19" i="11"/>
  <c r="AJ19" i="11"/>
  <c r="AV19" i="11"/>
  <c r="AI19" i="11"/>
  <c r="AU19" i="11"/>
  <c r="AH19" i="11"/>
  <c r="AR19" i="11"/>
  <c r="AE19" i="11"/>
  <c r="AQ19" i="11"/>
  <c r="AM20" i="11"/>
  <c r="AL20" i="11"/>
  <c r="AK20" i="11"/>
  <c r="AW20" i="11"/>
  <c r="AJ20" i="11"/>
  <c r="AV20" i="11"/>
  <c r="AI20" i="11"/>
  <c r="AU20" i="11"/>
  <c r="AH20" i="11"/>
  <c r="AT20" i="11"/>
  <c r="AR20" i="11"/>
  <c r="AE20" i="11"/>
  <c r="AQ20" i="11"/>
  <c r="AL25" i="11"/>
  <c r="AW29" i="11"/>
  <c r="AA31" i="11"/>
  <c r="Y31" i="11"/>
  <c r="Z31" i="11" s="1"/>
  <c r="AV33" i="11"/>
  <c r="AL5" i="12"/>
  <c r="AK5" i="12"/>
  <c r="AW5" i="12"/>
  <c r="AJ5" i="12"/>
  <c r="AV5" i="12"/>
  <c r="AI5" i="12"/>
  <c r="AU5" i="12"/>
  <c r="AH5" i="12"/>
  <c r="AT5" i="12"/>
  <c r="AG5" i="12"/>
  <c r="AS5" i="12"/>
  <c r="AF5" i="12"/>
  <c r="AQ5" i="12"/>
  <c r="AP5" i="12"/>
  <c r="AM6" i="12"/>
  <c r="AL13" i="12"/>
  <c r="AK13" i="12"/>
  <c r="AW13" i="12"/>
  <c r="AJ13" i="12"/>
  <c r="AV13" i="12"/>
  <c r="AI13" i="12"/>
  <c r="AU13" i="12"/>
  <c r="AH13" i="12"/>
  <c r="AT13" i="12"/>
  <c r="AG13" i="12"/>
  <c r="AS13" i="12"/>
  <c r="AF13" i="12"/>
  <c r="AQ13" i="12"/>
  <c r="AP13" i="12"/>
  <c r="AW21" i="12"/>
  <c r="Z25" i="12"/>
  <c r="AP6" i="13"/>
  <c r="AO6" i="13"/>
  <c r="AM6" i="13"/>
  <c r="AS6" i="13"/>
  <c r="AF6" i="13"/>
  <c r="AH6" i="13"/>
  <c r="AG6" i="13"/>
  <c r="AW6" i="13"/>
  <c r="AE6" i="13"/>
  <c r="AV6" i="13"/>
  <c r="AU6" i="13"/>
  <c r="AT6" i="13"/>
  <c r="AR6" i="13"/>
  <c r="AL6" i="13"/>
  <c r="AK6" i="13"/>
  <c r="AJ6" i="13"/>
  <c r="AI6" i="13"/>
  <c r="AH11" i="10"/>
  <c r="AH12" i="10"/>
  <c r="AM18" i="10"/>
  <c r="AK19" i="10"/>
  <c r="AJ22" i="10"/>
  <c r="AH26" i="10"/>
  <c r="AI27" i="10"/>
  <c r="AG30" i="10"/>
  <c r="Z31" i="10"/>
  <c r="Y33" i="10"/>
  <c r="Z33" i="10" s="1"/>
  <c r="AV5" i="11"/>
  <c r="AR6" i="11"/>
  <c r="AP8" i="11"/>
  <c r="AT9" i="11"/>
  <c r="AT10" i="11"/>
  <c r="Y21" i="11"/>
  <c r="Y2" i="11" s="1"/>
  <c r="AM23" i="11"/>
  <c r="AL23" i="11"/>
  <c r="AK23" i="11"/>
  <c r="AW23" i="11"/>
  <c r="AJ23" i="11"/>
  <c r="AV23" i="11"/>
  <c r="AI23" i="11"/>
  <c r="AU23" i="11"/>
  <c r="AH23" i="11"/>
  <c r="AT23" i="11"/>
  <c r="AG23" i="11"/>
  <c r="AR23" i="11"/>
  <c r="AE23" i="11"/>
  <c r="AQ23" i="11"/>
  <c r="AM25" i="11"/>
  <c r="AR34" i="11"/>
  <c r="AE34" i="11"/>
  <c r="AQ34" i="11"/>
  <c r="AP34" i="11"/>
  <c r="AO34" i="11"/>
  <c r="AM34" i="11"/>
  <c r="AL34" i="11"/>
  <c r="AK34" i="11"/>
  <c r="AV34" i="11"/>
  <c r="AI34" i="11"/>
  <c r="AU34" i="11"/>
  <c r="AH34" i="11"/>
  <c r="AO6" i="12"/>
  <c r="AW22" i="12"/>
  <c r="AJ22" i="12"/>
  <c r="AV22" i="12"/>
  <c r="AI22" i="12"/>
  <c r="AU22" i="12"/>
  <c r="AH22" i="12"/>
  <c r="AT22" i="12"/>
  <c r="AG22" i="12"/>
  <c r="AS22" i="12"/>
  <c r="AF22" i="12"/>
  <c r="AR22" i="12"/>
  <c r="AE22" i="12"/>
  <c r="AQ22" i="12"/>
  <c r="AO22" i="12"/>
  <c r="AM22" i="12"/>
  <c r="AL22" i="12"/>
  <c r="AJ25" i="12"/>
  <c r="AP24" i="13"/>
  <c r="AO24" i="13"/>
  <c r="Z24" i="13"/>
  <c r="AM24" i="13"/>
  <c r="AL24" i="13"/>
  <c r="AK24" i="13"/>
  <c r="AT24" i="13"/>
  <c r="AG24" i="13"/>
  <c r="AS24" i="13"/>
  <c r="AF24" i="13"/>
  <c r="AW24" i="13"/>
  <c r="AV24" i="13"/>
  <c r="AU24" i="13"/>
  <c r="AR24" i="13"/>
  <c r="AJ24" i="13"/>
  <c r="AI24" i="13"/>
  <c r="AH24" i="13"/>
  <c r="AE24" i="13"/>
  <c r="AM31" i="12"/>
  <c r="AL31" i="12"/>
  <c r="AS31" i="12"/>
  <c r="AP5" i="13"/>
  <c r="AO5" i="13"/>
  <c r="AM5" i="13"/>
  <c r="AT5" i="13"/>
  <c r="AP9" i="13"/>
  <c r="AO9" i="13"/>
  <c r="AM9" i="13"/>
  <c r="AL9" i="13"/>
  <c r="AS9" i="13"/>
  <c r="AF9" i="13"/>
  <c r="AW9" i="13"/>
  <c r="AR15" i="13"/>
  <c r="AE15" i="13"/>
  <c r="AQ15" i="13"/>
  <c r="AP15" i="13"/>
  <c r="AO15" i="13"/>
  <c r="AU15" i="13"/>
  <c r="AH15" i="13"/>
  <c r="AV15" i="13"/>
  <c r="AS6" i="16"/>
  <c r="AF6" i="16"/>
  <c r="AR6" i="16"/>
  <c r="AE6" i="16"/>
  <c r="AP6" i="16"/>
  <c r="AH6" i="16"/>
  <c r="AW6" i="16"/>
  <c r="AG6" i="16"/>
  <c r="AV6" i="16"/>
  <c r="AU6" i="16"/>
  <c r="Z6" i="16"/>
  <c r="AT6" i="16"/>
  <c r="AQ6" i="16"/>
  <c r="AL6" i="16"/>
  <c r="AJ6" i="16"/>
  <c r="AO6" i="16"/>
  <c r="AM6" i="16"/>
  <c r="AK6" i="16"/>
  <c r="AI6" i="16"/>
  <c r="AA13" i="16"/>
  <c r="Y13" i="16"/>
  <c r="Z13" i="16" s="1"/>
  <c r="AR30" i="12"/>
  <c r="AE31" i="12"/>
  <c r="AT31" i="12"/>
  <c r="AE5" i="13"/>
  <c r="AU5" i="13"/>
  <c r="AE9" i="13"/>
  <c r="AW15" i="13"/>
  <c r="AP15" i="14"/>
  <c r="AO15" i="14"/>
  <c r="AM15" i="14"/>
  <c r="AT15" i="14"/>
  <c r="AG15" i="14"/>
  <c r="AU15" i="14"/>
  <c r="AS15" i="14"/>
  <c r="AR15" i="14"/>
  <c r="AQ15" i="14"/>
  <c r="AL15" i="14"/>
  <c r="AK15" i="14"/>
  <c r="AH15" i="14"/>
  <c r="AF15" i="14"/>
  <c r="AP21" i="17"/>
  <c r="AO21" i="17"/>
  <c r="Z21" i="17"/>
  <c r="AM21" i="17"/>
  <c r="AL21" i="17"/>
  <c r="AK21" i="17"/>
  <c r="AG21" i="17"/>
  <c r="AF21" i="17"/>
  <c r="AW21" i="17"/>
  <c r="AE21" i="17"/>
  <c r="AV21" i="17"/>
  <c r="AU21" i="17"/>
  <c r="AS21" i="17"/>
  <c r="AQ21" i="17"/>
  <c r="AJ21" i="17"/>
  <c r="AT21" i="17"/>
  <c r="AR21" i="17"/>
  <c r="AI21" i="17"/>
  <c r="AH21" i="17"/>
  <c r="Y23" i="18"/>
  <c r="AA23" i="18"/>
  <c r="AM28" i="11"/>
  <c r="AM7" i="12"/>
  <c r="AQ11" i="12"/>
  <c r="AQ12" i="12"/>
  <c r="AM14" i="12"/>
  <c r="AM16" i="12"/>
  <c r="AO29" i="12"/>
  <c r="Z29" i="12"/>
  <c r="AR29" i="12"/>
  <c r="AE30" i="12"/>
  <c r="AS30" i="12"/>
  <c r="AF31" i="12"/>
  <c r="AU31" i="12"/>
  <c r="AF5" i="13"/>
  <c r="AV5" i="13"/>
  <c r="Z7" i="13"/>
  <c r="AG9" i="13"/>
  <c r="AL13" i="13"/>
  <c r="AQ16" i="13"/>
  <c r="AP16" i="13"/>
  <c r="AO16" i="13"/>
  <c r="AM16" i="13"/>
  <c r="AT16" i="13"/>
  <c r="AG16" i="13"/>
  <c r="AU16" i="13"/>
  <c r="AM17" i="13"/>
  <c r="AT20" i="13"/>
  <c r="AK21" i="13"/>
  <c r="AE15" i="14"/>
  <c r="AP19" i="14"/>
  <c r="AO19" i="14"/>
  <c r="AM19" i="14"/>
  <c r="AT19" i="14"/>
  <c r="AG19" i="14"/>
  <c r="AU19" i="14"/>
  <c r="AS19" i="14"/>
  <c r="AR19" i="14"/>
  <c r="AQ19" i="14"/>
  <c r="AL19" i="14"/>
  <c r="AK19" i="14"/>
  <c r="AH19" i="14"/>
  <c r="AF19" i="14"/>
  <c r="AV10" i="15"/>
  <c r="AI10" i="15"/>
  <c r="AU10" i="15"/>
  <c r="AH10" i="15"/>
  <c r="AT10" i="15"/>
  <c r="AG10" i="15"/>
  <c r="AS10" i="15"/>
  <c r="AF10" i="15"/>
  <c r="AQ10" i="15"/>
  <c r="AM10" i="15"/>
  <c r="AK10" i="15"/>
  <c r="AL10" i="15"/>
  <c r="AJ10" i="15"/>
  <c r="AE10" i="15"/>
  <c r="Z10" i="15"/>
  <c r="AW10" i="15"/>
  <c r="AR10" i="15"/>
  <c r="AP25" i="16"/>
  <c r="AO25" i="16"/>
  <c r="Z25" i="16"/>
  <c r="AL25" i="16"/>
  <c r="AK25" i="16"/>
  <c r="AV25" i="16"/>
  <c r="AI25" i="16"/>
  <c r="AT25" i="16"/>
  <c r="AG25" i="16"/>
  <c r="AS25" i="16"/>
  <c r="AF25" i="16"/>
  <c r="AR25" i="16"/>
  <c r="AQ25" i="16"/>
  <c r="AM25" i="16"/>
  <c r="AJ25" i="16"/>
  <c r="AH25" i="16"/>
  <c r="AE25" i="16"/>
  <c r="AW25" i="16"/>
  <c r="Z28" i="11"/>
  <c r="AO28" i="11"/>
  <c r="Z7" i="12"/>
  <c r="AO7" i="12"/>
  <c r="AE11" i="12"/>
  <c r="AR11" i="12"/>
  <c r="AE12" i="12"/>
  <c r="AR12" i="12"/>
  <c r="Z14" i="12"/>
  <c r="AO14" i="12"/>
  <c r="Z16" i="12"/>
  <c r="AO16" i="12"/>
  <c r="AE29" i="12"/>
  <c r="AS29" i="12"/>
  <c r="AF30" i="12"/>
  <c r="AT30" i="12"/>
  <c r="AG31" i="12"/>
  <c r="AV31" i="12"/>
  <c r="AG5" i="13"/>
  <c r="AW5" i="13"/>
  <c r="AQ8" i="13"/>
  <c r="AH9" i="13"/>
  <c r="AQ12" i="13"/>
  <c r="AP12" i="13"/>
  <c r="AO12" i="13"/>
  <c r="AM12" i="13"/>
  <c r="AT12" i="13"/>
  <c r="AG12" i="13"/>
  <c r="AU12" i="13"/>
  <c r="AF15" i="13"/>
  <c r="Y16" i="13"/>
  <c r="Z16" i="13" s="1"/>
  <c r="AV16" i="13"/>
  <c r="AK18" i="13"/>
  <c r="AJ25" i="13"/>
  <c r="AO27" i="13"/>
  <c r="Z27" i="13"/>
  <c r="AM27" i="13"/>
  <c r="AL27" i="13"/>
  <c r="AK27" i="13"/>
  <c r="AW27" i="13"/>
  <c r="AJ27" i="13"/>
  <c r="AS27" i="13"/>
  <c r="AF27" i="13"/>
  <c r="AR27" i="13"/>
  <c r="AE27" i="13"/>
  <c r="AU32" i="13"/>
  <c r="AH32" i="13"/>
  <c r="AL32" i="13"/>
  <c r="AI32" i="13"/>
  <c r="AW32" i="13"/>
  <c r="AG32" i="13"/>
  <c r="AV32" i="13"/>
  <c r="AF32" i="13"/>
  <c r="AT32" i="13"/>
  <c r="AE32" i="13"/>
  <c r="AS32" i="13"/>
  <c r="AO32" i="13"/>
  <c r="AM32" i="13"/>
  <c r="AM9" i="14"/>
  <c r="AL9" i="14"/>
  <c r="AR9" i="14"/>
  <c r="AE9" i="14"/>
  <c r="AK9" i="14"/>
  <c r="AJ9" i="14"/>
  <c r="AI9" i="14"/>
  <c r="AH9" i="14"/>
  <c r="AW9" i="14"/>
  <c r="AG9" i="14"/>
  <c r="AV9" i="14"/>
  <c r="AF9" i="14"/>
  <c r="AS9" i="14"/>
  <c r="AQ9" i="14"/>
  <c r="AI15" i="14"/>
  <c r="AE19" i="14"/>
  <c r="AA29" i="15"/>
  <c r="AU25" i="16"/>
  <c r="AQ28" i="11"/>
  <c r="AQ7" i="12"/>
  <c r="AQ14" i="12"/>
  <c r="AQ16" i="12"/>
  <c r="AH30" i="12"/>
  <c r="AV30" i="12"/>
  <c r="AI31" i="12"/>
  <c r="AI5" i="13"/>
  <c r="AJ9" i="13"/>
  <c r="AI15" i="13"/>
  <c r="AR17" i="13"/>
  <c r="AE17" i="13"/>
  <c r="AQ17" i="13"/>
  <c r="AP17" i="13"/>
  <c r="AO17" i="13"/>
  <c r="AU17" i="13"/>
  <c r="AH17" i="13"/>
  <c r="AV17" i="13"/>
  <c r="AP20" i="13"/>
  <c r="AO20" i="13"/>
  <c r="Z20" i="13"/>
  <c r="AM20" i="13"/>
  <c r="AL20" i="13"/>
  <c r="AS20" i="13"/>
  <c r="AF20" i="13"/>
  <c r="AW20" i="13"/>
  <c r="AV15" i="14"/>
  <c r="AV29" i="15"/>
  <c r="AI29" i="15"/>
  <c r="AU29" i="15"/>
  <c r="AS29" i="15"/>
  <c r="AF29" i="15"/>
  <c r="AJ29" i="15"/>
  <c r="AH29" i="15"/>
  <c r="AG29" i="15"/>
  <c r="AW29" i="15"/>
  <c r="AE29" i="15"/>
  <c r="AR29" i="15"/>
  <c r="AO29" i="15"/>
  <c r="AL29" i="15"/>
  <c r="Z29" i="15"/>
  <c r="AP29" i="15"/>
  <c r="AM29" i="15"/>
  <c r="AA12" i="16"/>
  <c r="Z12" i="16"/>
  <c r="AP33" i="16"/>
  <c r="AO33" i="16"/>
  <c r="Z33" i="16"/>
  <c r="AM33" i="16"/>
  <c r="AL33" i="16"/>
  <c r="AK33" i="16"/>
  <c r="AV33" i="16"/>
  <c r="AI33" i="16"/>
  <c r="AT33" i="16"/>
  <c r="AG33" i="16"/>
  <c r="AS33" i="16"/>
  <c r="AF33" i="16"/>
  <c r="AU33" i="16"/>
  <c r="AR33" i="16"/>
  <c r="AQ33" i="16"/>
  <c r="AJ33" i="16"/>
  <c r="AH33" i="16"/>
  <c r="AE33" i="16"/>
  <c r="Z27" i="20"/>
  <c r="AE28" i="11"/>
  <c r="AR28" i="11"/>
  <c r="AE7" i="12"/>
  <c r="AR7" i="12"/>
  <c r="AE14" i="12"/>
  <c r="AR14" i="12"/>
  <c r="AE16" i="12"/>
  <c r="AR16" i="12"/>
  <c r="AI30" i="12"/>
  <c r="AW30" i="12"/>
  <c r="AJ31" i="12"/>
  <c r="AJ5" i="13"/>
  <c r="AK9" i="13"/>
  <c r="AR13" i="13"/>
  <c r="AE13" i="13"/>
  <c r="AQ13" i="13"/>
  <c r="AP13" i="13"/>
  <c r="AO13" i="13"/>
  <c r="AU13" i="13"/>
  <c r="AH13" i="13"/>
  <c r="AV13" i="13"/>
  <c r="AJ15" i="13"/>
  <c r="AW17" i="13"/>
  <c r="AE20" i="13"/>
  <c r="AQ21" i="13"/>
  <c r="AP21" i="13"/>
  <c r="AO21" i="13"/>
  <c r="AM21" i="13"/>
  <c r="AL21" i="13"/>
  <c r="AT21" i="13"/>
  <c r="AG21" i="13"/>
  <c r="AV21" i="13"/>
  <c r="AT33" i="13"/>
  <c r="AG33" i="13"/>
  <c r="AK33" i="13"/>
  <c r="AL33" i="13"/>
  <c r="AJ33" i="13"/>
  <c r="AI33" i="13"/>
  <c r="AW33" i="13"/>
  <c r="AH33" i="13"/>
  <c r="AV33" i="13"/>
  <c r="AF33" i="13"/>
  <c r="AQ33" i="13"/>
  <c r="Z33" i="13"/>
  <c r="AP33" i="13"/>
  <c r="AW15" i="14"/>
  <c r="AW33" i="16"/>
  <c r="Y11" i="17"/>
  <c r="AW12" i="17"/>
  <c r="AJ12" i="17"/>
  <c r="AV12" i="17"/>
  <c r="AI12" i="17"/>
  <c r="AU12" i="17"/>
  <c r="AH12" i="17"/>
  <c r="AS12" i="17"/>
  <c r="AT12" i="17"/>
  <c r="AR12" i="17"/>
  <c r="AQ12" i="17"/>
  <c r="AP12" i="17"/>
  <c r="AO12" i="17"/>
  <c r="AL12" i="17"/>
  <c r="AG12" i="17"/>
  <c r="AF12" i="17"/>
  <c r="AM12" i="17"/>
  <c r="AK12" i="17"/>
  <c r="AE12" i="17"/>
  <c r="AF28" i="11"/>
  <c r="AS28" i="11"/>
  <c r="AF7" i="12"/>
  <c r="AS7" i="12"/>
  <c r="AI11" i="12"/>
  <c r="AV11" i="12"/>
  <c r="AI12" i="12"/>
  <c r="AV12" i="12"/>
  <c r="AF14" i="12"/>
  <c r="AS14" i="12"/>
  <c r="AF16" i="12"/>
  <c r="AS16" i="12"/>
  <c r="AI29" i="12"/>
  <c r="AW29" i="12"/>
  <c r="AJ30" i="12"/>
  <c r="AK31" i="12"/>
  <c r="AO33" i="12"/>
  <c r="AM33" i="12"/>
  <c r="AL33" i="12"/>
  <c r="AT33" i="12"/>
  <c r="AK5" i="13"/>
  <c r="AQ9" i="13"/>
  <c r="AW13" i="13"/>
  <c r="AK15" i="13"/>
  <c r="AH16" i="13"/>
  <c r="AG20" i="13"/>
  <c r="AW21" i="13"/>
  <c r="AV25" i="13"/>
  <c r="Y31" i="13"/>
  <c r="AA31" i="13" s="1"/>
  <c r="AE33" i="13"/>
  <c r="AW19" i="14"/>
  <c r="AQ29" i="15"/>
  <c r="AA26" i="16"/>
  <c r="AG28" i="11"/>
  <c r="AT28" i="11"/>
  <c r="AG7" i="12"/>
  <c r="AT7" i="12"/>
  <c r="AJ11" i="12"/>
  <c r="AW11" i="12"/>
  <c r="AJ12" i="12"/>
  <c r="AW12" i="12"/>
  <c r="AG14" i="12"/>
  <c r="AT14" i="12"/>
  <c r="AG16" i="12"/>
  <c r="AT16" i="12"/>
  <c r="AJ29" i="12"/>
  <c r="AK30" i="12"/>
  <c r="AO31" i="12"/>
  <c r="AL5" i="13"/>
  <c r="AO8" i="13"/>
  <c r="AM8" i="13"/>
  <c r="AL8" i="13"/>
  <c r="AK8" i="13"/>
  <c r="AR8" i="13"/>
  <c r="AE8" i="13"/>
  <c r="AW8" i="13"/>
  <c r="AR9" i="13"/>
  <c r="AL15" i="13"/>
  <c r="AI16" i="13"/>
  <c r="AF17" i="13"/>
  <c r="AR18" i="13"/>
  <c r="AE18" i="13"/>
  <c r="AQ18" i="13"/>
  <c r="AP18" i="13"/>
  <c r="AO18" i="13"/>
  <c r="AU18" i="13"/>
  <c r="AH18" i="13"/>
  <c r="AV18" i="13"/>
  <c r="AH20" i="13"/>
  <c r="AR22" i="13"/>
  <c r="AE22" i="13"/>
  <c r="AQ22" i="13"/>
  <c r="AP22" i="13"/>
  <c r="AO22" i="13"/>
  <c r="AM22" i="13"/>
  <c r="AV22" i="13"/>
  <c r="AI22" i="13"/>
  <c r="AU22" i="13"/>
  <c r="AH22" i="13"/>
  <c r="AR23" i="13"/>
  <c r="AE23" i="13"/>
  <c r="AQ23" i="13"/>
  <c r="AP23" i="13"/>
  <c r="AO23" i="13"/>
  <c r="AM23" i="13"/>
  <c r="AV23" i="13"/>
  <c r="AI23" i="13"/>
  <c r="AU23" i="13"/>
  <c r="AH23" i="13"/>
  <c r="AW29" i="13"/>
  <c r="AJ29" i="13"/>
  <c r="AV29" i="13"/>
  <c r="AI29" i="13"/>
  <c r="AU29" i="13"/>
  <c r="AH29" i="13"/>
  <c r="AT29" i="13"/>
  <c r="AG29" i="13"/>
  <c r="AS29" i="13"/>
  <c r="AF29" i="13"/>
  <c r="AO29" i="13"/>
  <c r="Z29" i="13"/>
  <c r="AM29" i="13"/>
  <c r="AV30" i="13"/>
  <c r="AI30" i="13"/>
  <c r="AU30" i="13"/>
  <c r="AH30" i="13"/>
  <c r="AT30" i="13"/>
  <c r="AG30" i="13"/>
  <c r="AS30" i="13"/>
  <c r="AF30" i="13"/>
  <c r="AR30" i="13"/>
  <c r="AE30" i="13"/>
  <c r="AM30" i="13"/>
  <c r="AL30" i="13"/>
  <c r="AM33" i="13"/>
  <c r="AM29" i="14"/>
  <c r="AL29" i="14"/>
  <c r="AK29" i="14"/>
  <c r="AW29" i="14"/>
  <c r="AJ29" i="14"/>
  <c r="AU29" i="14"/>
  <c r="AH29" i="14"/>
  <c r="AR29" i="14"/>
  <c r="AE29" i="14"/>
  <c r="AS29" i="14"/>
  <c r="AQ29" i="14"/>
  <c r="AP29" i="14"/>
  <c r="AO29" i="14"/>
  <c r="AI29" i="14"/>
  <c r="AG29" i="14"/>
  <c r="Z29" i="14"/>
  <c r="AT29" i="15"/>
  <c r="AH28" i="11"/>
  <c r="AU28" i="11"/>
  <c r="AH7" i="12"/>
  <c r="AU7" i="12"/>
  <c r="AK11" i="12"/>
  <c r="AK12" i="12"/>
  <c r="AH14" i="12"/>
  <c r="AU14" i="12"/>
  <c r="AH16" i="12"/>
  <c r="AU16" i="12"/>
  <c r="AK29" i="12"/>
  <c r="AL30" i="12"/>
  <c r="AP31" i="12"/>
  <c r="AF33" i="12"/>
  <c r="AV33" i="12"/>
  <c r="AQ5" i="13"/>
  <c r="AF8" i="13"/>
  <c r="AT9" i="13"/>
  <c r="AF13" i="13"/>
  <c r="AQ14" i="13"/>
  <c r="AP14" i="13"/>
  <c r="AO14" i="13"/>
  <c r="Z14" i="13"/>
  <c r="AM14" i="13"/>
  <c r="AT14" i="13"/>
  <c r="AG14" i="13"/>
  <c r="AU14" i="13"/>
  <c r="AM15" i="13"/>
  <c r="AJ16" i="13"/>
  <c r="AG17" i="13"/>
  <c r="AW18" i="13"/>
  <c r="AI20" i="13"/>
  <c r="AE21" i="13"/>
  <c r="AQ25" i="13"/>
  <c r="AP25" i="13"/>
  <c r="AO25" i="13"/>
  <c r="AM25" i="13"/>
  <c r="AL25" i="13"/>
  <c r="AU25" i="13"/>
  <c r="AH25" i="13"/>
  <c r="AT25" i="13"/>
  <c r="AG25" i="13"/>
  <c r="AO33" i="13"/>
  <c r="AO5" i="14"/>
  <c r="AS5" i="14"/>
  <c r="AF5" i="14"/>
  <c r="AJ5" i="14"/>
  <c r="AI5" i="14"/>
  <c r="AW5" i="14"/>
  <c r="AH5" i="14"/>
  <c r="AV5" i="14"/>
  <c r="AG5" i="14"/>
  <c r="AU5" i="14"/>
  <c r="AE5" i="14"/>
  <c r="AP5" i="14"/>
  <c r="AM5" i="14"/>
  <c r="AK7" i="14"/>
  <c r="AW7" i="14"/>
  <c r="AJ7" i="14"/>
  <c r="AP7" i="14"/>
  <c r="AR7" i="14"/>
  <c r="AQ7" i="14"/>
  <c r="AO7" i="14"/>
  <c r="AM7" i="14"/>
  <c r="AL7" i="14"/>
  <c r="AV7" i="14"/>
  <c r="AF7" i="14"/>
  <c r="AU7" i="14"/>
  <c r="AE7" i="14"/>
  <c r="AO17" i="14"/>
  <c r="AM17" i="14"/>
  <c r="AL17" i="14"/>
  <c r="AS17" i="14"/>
  <c r="AF17" i="14"/>
  <c r="AT17" i="14"/>
  <c r="AR17" i="14"/>
  <c r="AQ17" i="14"/>
  <c r="AP17" i="14"/>
  <c r="AK17" i="14"/>
  <c r="AJ17" i="14"/>
  <c r="AG17" i="14"/>
  <c r="AW17" i="14"/>
  <c r="AE17" i="14"/>
  <c r="AF29" i="14"/>
  <c r="AI28" i="11"/>
  <c r="AV28" i="11"/>
  <c r="AI7" i="12"/>
  <c r="AV7" i="12"/>
  <c r="AL11" i="12"/>
  <c r="AL12" i="12"/>
  <c r="AI14" i="12"/>
  <c r="AV14" i="12"/>
  <c r="AI16" i="12"/>
  <c r="AV16" i="12"/>
  <c r="AL29" i="12"/>
  <c r="AM30" i="12"/>
  <c r="Z31" i="12"/>
  <c r="AQ31" i="12"/>
  <c r="AM32" i="12"/>
  <c r="AL32" i="12"/>
  <c r="AS32" i="12"/>
  <c r="AG33" i="12"/>
  <c r="AW33" i="12"/>
  <c r="AR5" i="13"/>
  <c r="AG8" i="13"/>
  <c r="AU9" i="13"/>
  <c r="AJ12" i="13"/>
  <c r="AG13" i="13"/>
  <c r="AV14" i="13"/>
  <c r="AS15" i="13"/>
  <c r="AK16" i="13"/>
  <c r="AI17" i="13"/>
  <c r="AJ20" i="13"/>
  <c r="AF21" i="13"/>
  <c r="AA24" i="13"/>
  <c r="AQ26" i="13"/>
  <c r="AP26" i="13"/>
  <c r="AO26" i="13"/>
  <c r="AM26" i="13"/>
  <c r="AL26" i="13"/>
  <c r="AU26" i="13"/>
  <c r="AH26" i="13"/>
  <c r="AT26" i="13"/>
  <c r="AG26" i="13"/>
  <c r="AU27" i="13"/>
  <c r="AK29" i="13"/>
  <c r="AK30" i="13"/>
  <c r="AK32" i="13"/>
  <c r="AR33" i="13"/>
  <c r="AK5" i="14"/>
  <c r="AG7" i="14"/>
  <c r="AH17" i="14"/>
  <c r="AP23" i="14"/>
  <c r="AO23" i="14"/>
  <c r="AM23" i="14"/>
  <c r="AT23" i="14"/>
  <c r="AG23" i="14"/>
  <c r="AS23" i="14"/>
  <c r="AR23" i="14"/>
  <c r="AQ23" i="14"/>
  <c r="AL23" i="14"/>
  <c r="AK23" i="14"/>
  <c r="AJ23" i="14"/>
  <c r="AF23" i="14"/>
  <c r="AW23" i="14"/>
  <c r="AE23" i="14"/>
  <c r="AO26" i="14"/>
  <c r="AM26" i="14"/>
  <c r="AL26" i="14"/>
  <c r="AK26" i="14"/>
  <c r="AV26" i="14"/>
  <c r="AI26" i="14"/>
  <c r="AS26" i="14"/>
  <c r="AF26" i="14"/>
  <c r="AQ26" i="14"/>
  <c r="AP26" i="14"/>
  <c r="AJ26" i="14"/>
  <c r="AH26" i="14"/>
  <c r="AG26" i="14"/>
  <c r="AE26" i="14"/>
  <c r="AW26" i="14"/>
  <c r="AU26" i="14"/>
  <c r="AT29" i="14"/>
  <c r="AA26" i="15"/>
  <c r="Y26" i="15"/>
  <c r="AJ28" i="11"/>
  <c r="AJ7" i="12"/>
  <c r="AJ14" i="12"/>
  <c r="AJ16" i="12"/>
  <c r="AM28" i="12"/>
  <c r="AM29" i="12"/>
  <c r="AP30" i="12"/>
  <c r="AR31" i="12"/>
  <c r="AE32" i="12"/>
  <c r="AT32" i="12"/>
  <c r="AH33" i="12"/>
  <c r="AS5" i="13"/>
  <c r="AM7" i="13"/>
  <c r="AL7" i="13"/>
  <c r="AK7" i="13"/>
  <c r="AW7" i="13"/>
  <c r="AJ7" i="13"/>
  <c r="AQ7" i="13"/>
  <c r="AR7" i="13"/>
  <c r="AH8" i="13"/>
  <c r="AV9" i="13"/>
  <c r="AK12" i="13"/>
  <c r="AI13" i="13"/>
  <c r="AW14" i="13"/>
  <c r="AT15" i="13"/>
  <c r="AL16" i="13"/>
  <c r="AJ17" i="13"/>
  <c r="AF18" i="13"/>
  <c r="AR19" i="13"/>
  <c r="AE19" i="13"/>
  <c r="AQ19" i="13"/>
  <c r="AP19" i="13"/>
  <c r="AO19" i="13"/>
  <c r="AU19" i="13"/>
  <c r="AH19" i="13"/>
  <c r="AV19" i="13"/>
  <c r="AK20" i="13"/>
  <c r="AH21" i="13"/>
  <c r="AF22" i="13"/>
  <c r="AF23" i="13"/>
  <c r="AV27" i="13"/>
  <c r="AL29" i="13"/>
  <c r="AO30" i="13"/>
  <c r="AP32" i="13"/>
  <c r="AS33" i="13"/>
  <c r="AL5" i="14"/>
  <c r="AH7" i="14"/>
  <c r="AI17" i="14"/>
  <c r="AH23" i="14"/>
  <c r="AR26" i="14"/>
  <c r="AV29" i="14"/>
  <c r="AA32" i="14"/>
  <c r="Z8" i="15"/>
  <c r="AP28" i="13"/>
  <c r="AP14" i="14"/>
  <c r="AQ16" i="14"/>
  <c r="AQ18" i="14"/>
  <c r="AQ20" i="14"/>
  <c r="AM21" i="14"/>
  <c r="AL21" i="14"/>
  <c r="AK21" i="14"/>
  <c r="AR21" i="14"/>
  <c r="AE21" i="14"/>
  <c r="AV21" i="14"/>
  <c r="AM25" i="14"/>
  <c r="AL25" i="14"/>
  <c r="AK25" i="14"/>
  <c r="AW25" i="14"/>
  <c r="AJ25" i="14"/>
  <c r="AU25" i="14"/>
  <c r="AR25" i="14"/>
  <c r="AE25" i="14"/>
  <c r="AR5" i="15"/>
  <c r="AM12" i="15"/>
  <c r="AO13" i="15"/>
  <c r="AR14" i="15"/>
  <c r="AP16" i="15"/>
  <c r="AR24" i="15"/>
  <c r="AE24" i="15"/>
  <c r="AO24" i="15"/>
  <c r="Z24" i="15"/>
  <c r="AP24" i="15"/>
  <c r="AM24" i="15"/>
  <c r="AL24" i="15"/>
  <c r="AK24" i="15"/>
  <c r="AI24" i="15"/>
  <c r="AU24" i="15"/>
  <c r="AF24" i="15"/>
  <c r="AS24" i="15"/>
  <c r="AP25" i="15"/>
  <c r="AL25" i="15"/>
  <c r="AR25" i="15"/>
  <c r="Z25" i="15"/>
  <c r="AQ25" i="15"/>
  <c r="AO25" i="15"/>
  <c r="AM25" i="15"/>
  <c r="AJ25" i="15"/>
  <c r="AV25" i="15"/>
  <c r="AG25" i="15"/>
  <c r="AT25" i="15"/>
  <c r="AE25" i="15"/>
  <c r="AA7" i="16"/>
  <c r="AR24" i="16"/>
  <c r="AE24" i="16"/>
  <c r="AQ24" i="16"/>
  <c r="AO24" i="16"/>
  <c r="AM24" i="16"/>
  <c r="AK24" i="16"/>
  <c r="AV24" i="16"/>
  <c r="AI24" i="16"/>
  <c r="AU24" i="16"/>
  <c r="AH24" i="16"/>
  <c r="AW24" i="16"/>
  <c r="AT24" i="16"/>
  <c r="AS24" i="16"/>
  <c r="AP24" i="16"/>
  <c r="AL24" i="16"/>
  <c r="AJ24" i="16"/>
  <c r="AT30" i="16"/>
  <c r="AG30" i="16"/>
  <c r="AS30" i="16"/>
  <c r="AF30" i="16"/>
  <c r="AR30" i="16"/>
  <c r="AE30" i="16"/>
  <c r="AQ30" i="16"/>
  <c r="AP30" i="16"/>
  <c r="AM30" i="16"/>
  <c r="AK30" i="16"/>
  <c r="AW30" i="16"/>
  <c r="AJ30" i="16"/>
  <c r="AL30" i="16"/>
  <c r="AI30" i="16"/>
  <c r="AH30" i="16"/>
  <c r="Z30" i="16"/>
  <c r="AU30" i="16"/>
  <c r="AW25" i="18"/>
  <c r="AJ25" i="18"/>
  <c r="AR25" i="18"/>
  <c r="AE25" i="18"/>
  <c r="AO25" i="18"/>
  <c r="Z25" i="18"/>
  <c r="AT25" i="18"/>
  <c r="AQ25" i="18"/>
  <c r="AP25" i="18"/>
  <c r="AM25" i="18"/>
  <c r="AL25" i="18"/>
  <c r="AH25" i="18"/>
  <c r="AG25" i="18"/>
  <c r="AU25" i="18"/>
  <c r="AS25" i="18"/>
  <c r="AK25" i="18"/>
  <c r="AI25" i="18"/>
  <c r="AF25" i="18"/>
  <c r="AV25" i="18"/>
  <c r="AQ28" i="13"/>
  <c r="AM6" i="14"/>
  <c r="AR6" i="14"/>
  <c r="AE6" i="14"/>
  <c r="AT6" i="14"/>
  <c r="Y3" i="15"/>
  <c r="AP18" i="16"/>
  <c r="AO18" i="16"/>
  <c r="Z18" i="16"/>
  <c r="AL18" i="16"/>
  <c r="AK18" i="16"/>
  <c r="AV18" i="16"/>
  <c r="AI18" i="16"/>
  <c r="AJ18" i="16"/>
  <c r="AH18" i="16"/>
  <c r="AG18" i="16"/>
  <c r="AF18" i="16"/>
  <c r="AE18" i="16"/>
  <c r="AW18" i="16"/>
  <c r="AS18" i="16"/>
  <c r="AQ18" i="16"/>
  <c r="Y6" i="17"/>
  <c r="AO14" i="14"/>
  <c r="Z14" i="14"/>
  <c r="AM14" i="14"/>
  <c r="AS14" i="14"/>
  <c r="AF14" i="14"/>
  <c r="AU14" i="14"/>
  <c r="AO16" i="14"/>
  <c r="Z16" i="14"/>
  <c r="AM16" i="14"/>
  <c r="AL16" i="14"/>
  <c r="AS16" i="14"/>
  <c r="AF16" i="14"/>
  <c r="AV16" i="14"/>
  <c r="AP18" i="14"/>
  <c r="AO18" i="14"/>
  <c r="AM18" i="14"/>
  <c r="AT18" i="14"/>
  <c r="AG18" i="14"/>
  <c r="AV18" i="14"/>
  <c r="AP20" i="14"/>
  <c r="AO20" i="14"/>
  <c r="AM20" i="14"/>
  <c r="AT20" i="14"/>
  <c r="AG20" i="14"/>
  <c r="AV20" i="14"/>
  <c r="AK33" i="14"/>
  <c r="AW33" i="14"/>
  <c r="AJ33" i="14"/>
  <c r="AV33" i="14"/>
  <c r="AI33" i="14"/>
  <c r="AU33" i="14"/>
  <c r="AH33" i="14"/>
  <c r="AS33" i="14"/>
  <c r="AF33" i="14"/>
  <c r="AP33" i="14"/>
  <c r="AM33" i="14"/>
  <c r="AQ5" i="15"/>
  <c r="AP5" i="15"/>
  <c r="AO5" i="15"/>
  <c r="AM5" i="15"/>
  <c r="AK5" i="15"/>
  <c r="AU5" i="15"/>
  <c r="AH5" i="15"/>
  <c r="AS5" i="15"/>
  <c r="AF5" i="15"/>
  <c r="AA8" i="15"/>
  <c r="Y8" i="15"/>
  <c r="AT12" i="15"/>
  <c r="AG12" i="15"/>
  <c r="AS12" i="15"/>
  <c r="AF12" i="15"/>
  <c r="AR12" i="15"/>
  <c r="AE12" i="15"/>
  <c r="AQ12" i="15"/>
  <c r="AO12" i="15"/>
  <c r="Z12" i="15"/>
  <c r="AK12" i="15"/>
  <c r="AV12" i="15"/>
  <c r="AI12" i="15"/>
  <c r="AS13" i="15"/>
  <c r="AF13" i="15"/>
  <c r="AR13" i="15"/>
  <c r="AE13" i="15"/>
  <c r="AQ13" i="15"/>
  <c r="AP13" i="15"/>
  <c r="AM13" i="15"/>
  <c r="AW13" i="15"/>
  <c r="AJ13" i="15"/>
  <c r="AU13" i="15"/>
  <c r="AH13" i="15"/>
  <c r="AQ14" i="15"/>
  <c r="AP14" i="15"/>
  <c r="AO14" i="15"/>
  <c r="Z14" i="15"/>
  <c r="AM14" i="15"/>
  <c r="AK14" i="15"/>
  <c r="AU14" i="15"/>
  <c r="AH14" i="15"/>
  <c r="AS14" i="15"/>
  <c r="AF14" i="15"/>
  <c r="AO16" i="15"/>
  <c r="Z16" i="15"/>
  <c r="AM16" i="15"/>
  <c r="AL16" i="15"/>
  <c r="AK16" i="15"/>
  <c r="AV16" i="15"/>
  <c r="AI16" i="15"/>
  <c r="AS16" i="15"/>
  <c r="AF16" i="15"/>
  <c r="AQ16" i="15"/>
  <c r="AW16" i="15"/>
  <c r="AS16" i="16"/>
  <c r="AF16" i="16"/>
  <c r="AR16" i="16"/>
  <c r="AE16" i="16"/>
  <c r="AP16" i="16"/>
  <c r="AO16" i="16"/>
  <c r="Z16" i="16"/>
  <c r="AL16" i="16"/>
  <c r="AH16" i="16"/>
  <c r="AG16" i="16"/>
  <c r="AW16" i="16"/>
  <c r="AV16" i="16"/>
  <c r="AU16" i="16"/>
  <c r="AM16" i="16"/>
  <c r="AJ16" i="16"/>
  <c r="AH28" i="13"/>
  <c r="AU28" i="13"/>
  <c r="AI6" i="14"/>
  <c r="AE14" i="14"/>
  <c r="AV14" i="14"/>
  <c r="AE16" i="14"/>
  <c r="AW16" i="14"/>
  <c r="AE18" i="14"/>
  <c r="AW18" i="14"/>
  <c r="AE20" i="14"/>
  <c r="AW20" i="14"/>
  <c r="AJ21" i="14"/>
  <c r="AP24" i="14"/>
  <c r="AO24" i="14"/>
  <c r="AM24" i="14"/>
  <c r="AL24" i="14"/>
  <c r="AT24" i="14"/>
  <c r="AG24" i="14"/>
  <c r="AW24" i="14"/>
  <c r="AO25" i="14"/>
  <c r="AM30" i="14"/>
  <c r="AL30" i="14"/>
  <c r="AK30" i="14"/>
  <c r="AW30" i="14"/>
  <c r="AJ30" i="14"/>
  <c r="AU30" i="14"/>
  <c r="AH30" i="14"/>
  <c r="AR30" i="14"/>
  <c r="AE30" i="14"/>
  <c r="AW32" i="14"/>
  <c r="AJ32" i="14"/>
  <c r="AV32" i="14"/>
  <c r="AI32" i="14"/>
  <c r="AU32" i="14"/>
  <c r="AH32" i="14"/>
  <c r="AT32" i="14"/>
  <c r="AG32" i="14"/>
  <c r="AR32" i="14"/>
  <c r="AE32" i="14"/>
  <c r="AO32" i="14"/>
  <c r="Z32" i="14"/>
  <c r="AE33" i="14"/>
  <c r="Y5" i="15"/>
  <c r="Y2" i="15" s="1"/>
  <c r="AO6" i="15"/>
  <c r="Z6" i="15"/>
  <c r="AM6" i="15"/>
  <c r="AL6" i="15"/>
  <c r="AK6" i="15"/>
  <c r="AV6" i="15"/>
  <c r="AI6" i="15"/>
  <c r="AS6" i="15"/>
  <c r="AF6" i="15"/>
  <c r="AQ6" i="15"/>
  <c r="AW6" i="15"/>
  <c r="Y13" i="15"/>
  <c r="Y14" i="15"/>
  <c r="AS20" i="15"/>
  <c r="AF20" i="15"/>
  <c r="AR20" i="15"/>
  <c r="AE20" i="15"/>
  <c r="AQ20" i="15"/>
  <c r="AP20" i="15"/>
  <c r="AM20" i="15"/>
  <c r="AW20" i="15"/>
  <c r="AJ20" i="15"/>
  <c r="AU20" i="15"/>
  <c r="AH20" i="15"/>
  <c r="AQ21" i="15"/>
  <c r="AP21" i="15"/>
  <c r="AO21" i="15"/>
  <c r="Z21" i="15"/>
  <c r="AM21" i="15"/>
  <c r="AK21" i="15"/>
  <c r="AU21" i="15"/>
  <c r="AH21" i="15"/>
  <c r="AS21" i="15"/>
  <c r="AF21" i="15"/>
  <c r="AO23" i="15"/>
  <c r="Z23" i="15"/>
  <c r="AM23" i="15"/>
  <c r="AL23" i="15"/>
  <c r="AK23" i="15"/>
  <c r="AV23" i="15"/>
  <c r="AI23" i="15"/>
  <c r="AS23" i="15"/>
  <c r="AF23" i="15"/>
  <c r="AQ23" i="15"/>
  <c r="AW23" i="15"/>
  <c r="AT24" i="15"/>
  <c r="AS25" i="15"/>
  <c r="AK12" i="16"/>
  <c r="AW12" i="16"/>
  <c r="AJ12" i="16"/>
  <c r="AU12" i="16"/>
  <c r="AH12" i="16"/>
  <c r="AT12" i="16"/>
  <c r="AG12" i="16"/>
  <c r="AR12" i="16"/>
  <c r="AQ12" i="16"/>
  <c r="AP12" i="16"/>
  <c r="AO12" i="16"/>
  <c r="AM12" i="16"/>
  <c r="AL12" i="16"/>
  <c r="AE12" i="16"/>
  <c r="AV12" i="16"/>
  <c r="AM18" i="16"/>
  <c r="AI28" i="13"/>
  <c r="AV28" i="13"/>
  <c r="AJ6" i="14"/>
  <c r="AL10" i="14"/>
  <c r="AK10" i="14"/>
  <c r="AQ10" i="14"/>
  <c r="AM10" i="14"/>
  <c r="AO11" i="14"/>
  <c r="AM11" i="14"/>
  <c r="AS11" i="14"/>
  <c r="AF11" i="14"/>
  <c r="AU11" i="14"/>
  <c r="AG14" i="14"/>
  <c r="AW14" i="14"/>
  <c r="AG16" i="14"/>
  <c r="AF18" i="14"/>
  <c r="AF20" i="14"/>
  <c r="AO21" i="14"/>
  <c r="AO22" i="14"/>
  <c r="AM22" i="14"/>
  <c r="AL22" i="14"/>
  <c r="AS22" i="14"/>
  <c r="AF22" i="14"/>
  <c r="AV22" i="14"/>
  <c r="AP25" i="14"/>
  <c r="AG33" i="14"/>
  <c r="AK8" i="15"/>
  <c r="AW8" i="15"/>
  <c r="AJ8" i="15"/>
  <c r="AV8" i="15"/>
  <c r="AI8" i="15"/>
  <c r="AU8" i="15"/>
  <c r="AH8" i="15"/>
  <c r="AS8" i="15"/>
  <c r="AF8" i="15"/>
  <c r="AP8" i="15"/>
  <c r="AM8" i="15"/>
  <c r="AV24" i="15"/>
  <c r="AU25" i="15"/>
  <c r="AK28" i="15"/>
  <c r="AU28" i="15"/>
  <c r="AH28" i="15"/>
  <c r="AW28" i="15"/>
  <c r="AG28" i="15"/>
  <c r="AV28" i="15"/>
  <c r="AF28" i="15"/>
  <c r="AT28" i="15"/>
  <c r="AE28" i="15"/>
  <c r="AS28" i="15"/>
  <c r="AQ28" i="15"/>
  <c r="Z28" i="15"/>
  <c r="AM28" i="15"/>
  <c r="AJ28" i="15"/>
  <c r="AP33" i="15"/>
  <c r="AO33" i="15"/>
  <c r="Z33" i="15"/>
  <c r="AL33" i="15"/>
  <c r="AS33" i="15"/>
  <c r="AR33" i="15"/>
  <c r="AQ33" i="15"/>
  <c r="AM33" i="15"/>
  <c r="AK33" i="15"/>
  <c r="AJ33" i="15"/>
  <c r="AW33" i="15"/>
  <c r="AG33" i="15"/>
  <c r="AU33" i="15"/>
  <c r="AE33" i="15"/>
  <c r="AR18" i="16"/>
  <c r="AV29" i="16"/>
  <c r="AI29" i="16"/>
  <c r="AU29" i="16"/>
  <c r="AH29" i="16"/>
  <c r="AT29" i="16"/>
  <c r="AG29" i="16"/>
  <c r="AS29" i="16"/>
  <c r="AF29" i="16"/>
  <c r="AR29" i="16"/>
  <c r="AE29" i="16"/>
  <c r="AP29" i="16"/>
  <c r="AM29" i="16"/>
  <c r="AL29" i="16"/>
  <c r="AJ29" i="16"/>
  <c r="Z29" i="16"/>
  <c r="AW29" i="16"/>
  <c r="AO29" i="16"/>
  <c r="AV5" i="17"/>
  <c r="AI5" i="17"/>
  <c r="AU5" i="17"/>
  <c r="AH5" i="17"/>
  <c r="AT5" i="17"/>
  <c r="AG5" i="17"/>
  <c r="AS5" i="17"/>
  <c r="AF5" i="17"/>
  <c r="AR5" i="17"/>
  <c r="AE5" i="17"/>
  <c r="AP5" i="17"/>
  <c r="AM5" i="17"/>
  <c r="AL5" i="17"/>
  <c r="AO5" i="17"/>
  <c r="AK5" i="17"/>
  <c r="AJ5" i="17"/>
  <c r="AW5" i="17"/>
  <c r="AJ28" i="13"/>
  <c r="AW28" i="13"/>
  <c r="AK6" i="14"/>
  <c r="AO10" i="14"/>
  <c r="AE11" i="14"/>
  <c r="AV11" i="14"/>
  <c r="AH14" i="14"/>
  <c r="AH16" i="14"/>
  <c r="AH18" i="14"/>
  <c r="AH20" i="14"/>
  <c r="AP21" i="14"/>
  <c r="AE22" i="14"/>
  <c r="AW22" i="14"/>
  <c r="AQ25" i="14"/>
  <c r="AO27" i="14"/>
  <c r="AM27" i="14"/>
  <c r="AL27" i="14"/>
  <c r="AK27" i="14"/>
  <c r="AV27" i="14"/>
  <c r="AI27" i="14"/>
  <c r="AS27" i="14"/>
  <c r="AF27" i="14"/>
  <c r="AL33" i="14"/>
  <c r="AE5" i="15"/>
  <c r="AW9" i="15"/>
  <c r="AJ9" i="15"/>
  <c r="AV9" i="15"/>
  <c r="AI9" i="15"/>
  <c r="AU9" i="15"/>
  <c r="AH9" i="15"/>
  <c r="AT9" i="15"/>
  <c r="AG9" i="15"/>
  <c r="AR9" i="15"/>
  <c r="AE9" i="15"/>
  <c r="AO9" i="15"/>
  <c r="Z9" i="15"/>
  <c r="AL9" i="15"/>
  <c r="Z13" i="15"/>
  <c r="AE14" i="15"/>
  <c r="AP15" i="15"/>
  <c r="AO15" i="15"/>
  <c r="Z15" i="15"/>
  <c r="AM15" i="15"/>
  <c r="AL15" i="15"/>
  <c r="AW15" i="15"/>
  <c r="AJ15" i="15"/>
  <c r="AT15" i="15"/>
  <c r="AG15" i="15"/>
  <c r="AR15" i="15"/>
  <c r="AE15" i="15"/>
  <c r="AA16" i="15"/>
  <c r="AW18" i="15"/>
  <c r="AJ18" i="15"/>
  <c r="AV18" i="15"/>
  <c r="AI18" i="15"/>
  <c r="AU18" i="15"/>
  <c r="AH18" i="15"/>
  <c r="AT18" i="15"/>
  <c r="AG18" i="15"/>
  <c r="AR18" i="15"/>
  <c r="AE18" i="15"/>
  <c r="AO18" i="15"/>
  <c r="Z18" i="15"/>
  <c r="AL18" i="15"/>
  <c r="AA21" i="15"/>
  <c r="AW24" i="15"/>
  <c r="AW25" i="15"/>
  <c r="AL27" i="15"/>
  <c r="AV27" i="15"/>
  <c r="AI27" i="15"/>
  <c r="AT27" i="15"/>
  <c r="AE27" i="15"/>
  <c r="AS27" i="15"/>
  <c r="AR27" i="15"/>
  <c r="AQ27" i="15"/>
  <c r="Z27" i="15"/>
  <c r="AO27" i="15"/>
  <c r="AJ27" i="15"/>
  <c r="AW27" i="15"/>
  <c r="AG27" i="15"/>
  <c r="AA30" i="15"/>
  <c r="Y30" i="15"/>
  <c r="Z30" i="15" s="1"/>
  <c r="AS31" i="15"/>
  <c r="AF31" i="15"/>
  <c r="AR31" i="15"/>
  <c r="AE31" i="15"/>
  <c r="AP31" i="15"/>
  <c r="AW31" i="15"/>
  <c r="AG31" i="15"/>
  <c r="AV31" i="15"/>
  <c r="AU31" i="15"/>
  <c r="Z31" i="15"/>
  <c r="AT31" i="15"/>
  <c r="AO31" i="15"/>
  <c r="AK31" i="15"/>
  <c r="AI31" i="15"/>
  <c r="AF33" i="15"/>
  <c r="AP8" i="16"/>
  <c r="AO8" i="16"/>
  <c r="Z8" i="16"/>
  <c r="AL8" i="16"/>
  <c r="AK8" i="16"/>
  <c r="AU8" i="16"/>
  <c r="AT8" i="16"/>
  <c r="AS8" i="16"/>
  <c r="AR8" i="16"/>
  <c r="AQ8" i="16"/>
  <c r="AM8" i="16"/>
  <c r="AH8" i="16"/>
  <c r="AW8" i="16"/>
  <c r="AF8" i="16"/>
  <c r="AI16" i="16"/>
  <c r="AT18" i="16"/>
  <c r="AV21" i="16"/>
  <c r="AI21" i="16"/>
  <c r="AU21" i="16"/>
  <c r="AH21" i="16"/>
  <c r="AS21" i="16"/>
  <c r="AF21" i="16"/>
  <c r="AR21" i="16"/>
  <c r="AE21" i="16"/>
  <c r="AP21" i="16"/>
  <c r="AM21" i="16"/>
  <c r="AG21" i="16"/>
  <c r="Z21" i="16"/>
  <c r="AW21" i="16"/>
  <c r="AO21" i="16"/>
  <c r="AK21" i="16"/>
  <c r="AK28" i="13"/>
  <c r="AL6" i="14"/>
  <c r="AA7" i="14"/>
  <c r="AP10" i="14"/>
  <c r="AG11" i="14"/>
  <c r="AW11" i="14"/>
  <c r="AP13" i="14"/>
  <c r="AO13" i="14"/>
  <c r="AT13" i="14"/>
  <c r="AG13" i="14"/>
  <c r="AU13" i="14"/>
  <c r="AI14" i="14"/>
  <c r="AI16" i="14"/>
  <c r="AI18" i="14"/>
  <c r="AI20" i="14"/>
  <c r="AQ21" i="14"/>
  <c r="AG22" i="14"/>
  <c r="AS25" i="14"/>
  <c r="AE27" i="14"/>
  <c r="AO33" i="14"/>
  <c r="AG5" i="15"/>
  <c r="AG8" i="15"/>
  <c r="AF9" i="15"/>
  <c r="AG13" i="15"/>
  <c r="AG14" i="15"/>
  <c r="AF15" i="15"/>
  <c r="AE16" i="15"/>
  <c r="AF18" i="15"/>
  <c r="AP22" i="15"/>
  <c r="AO22" i="15"/>
  <c r="Z22" i="15"/>
  <c r="AM22" i="15"/>
  <c r="AL22" i="15"/>
  <c r="AW22" i="15"/>
  <c r="AJ22" i="15"/>
  <c r="AT22" i="15"/>
  <c r="AG22" i="15"/>
  <c r="AR22" i="15"/>
  <c r="AE22" i="15"/>
  <c r="AO26" i="15"/>
  <c r="Z26" i="15"/>
  <c r="AK26" i="15"/>
  <c r="AT26" i="15"/>
  <c r="AE26" i="15"/>
  <c r="AS26" i="15"/>
  <c r="AR26" i="15"/>
  <c r="AQ26" i="15"/>
  <c r="AM26" i="15"/>
  <c r="AI26" i="15"/>
  <c r="AV26" i="15"/>
  <c r="AG26" i="15"/>
  <c r="AH33" i="15"/>
  <c r="AU5" i="16"/>
  <c r="AH5" i="16"/>
  <c r="AT5" i="16"/>
  <c r="AG5" i="16"/>
  <c r="AR5" i="16"/>
  <c r="AE5" i="16"/>
  <c r="AQ5" i="16"/>
  <c r="AP5" i="16"/>
  <c r="AO5" i="16"/>
  <c r="AM5" i="16"/>
  <c r="AL5" i="16"/>
  <c r="AK5" i="16"/>
  <c r="AF5" i="16"/>
  <c r="AV5" i="16"/>
  <c r="AK16" i="16"/>
  <c r="AU18" i="16"/>
  <c r="AA26" i="17"/>
  <c r="Y26" i="17"/>
  <c r="Y6" i="14"/>
  <c r="AA6" i="14" s="1"/>
  <c r="AO6" i="14"/>
  <c r="Y7" i="14"/>
  <c r="Z7" i="14" s="1"/>
  <c r="AR10" i="14"/>
  <c r="AH11" i="14"/>
  <c r="AE13" i="14"/>
  <c r="AV13" i="14"/>
  <c r="AJ14" i="14"/>
  <c r="AJ16" i="14"/>
  <c r="AJ18" i="14"/>
  <c r="AJ20" i="14"/>
  <c r="AS21" i="14"/>
  <c r="AH22" i="14"/>
  <c r="AI24" i="14"/>
  <c r="AT25" i="14"/>
  <c r="AG27" i="14"/>
  <c r="AP28" i="14"/>
  <c r="AO28" i="14"/>
  <c r="AM28" i="14"/>
  <c r="AL28" i="14"/>
  <c r="AW28" i="14"/>
  <c r="AJ28" i="14"/>
  <c r="AT28" i="14"/>
  <c r="AG28" i="14"/>
  <c r="AO30" i="14"/>
  <c r="AM32" i="14"/>
  <c r="AQ33" i="14"/>
  <c r="AI5" i="15"/>
  <c r="AE6" i="15"/>
  <c r="AL8" i="15"/>
  <c r="AK9" i="15"/>
  <c r="AH12" i="15"/>
  <c r="AI13" i="15"/>
  <c r="AI14" i="15"/>
  <c r="AH15" i="15"/>
  <c r="AG16" i="15"/>
  <c r="AK18" i="15"/>
  <c r="AU19" i="15"/>
  <c r="AH19" i="15"/>
  <c r="AT19" i="15"/>
  <c r="AG19" i="15"/>
  <c r="AS19" i="15"/>
  <c r="AF19" i="15"/>
  <c r="AR19" i="15"/>
  <c r="AE19" i="15"/>
  <c r="AP19" i="15"/>
  <c r="AL19" i="15"/>
  <c r="AW19" i="15"/>
  <c r="AJ19" i="15"/>
  <c r="AG20" i="15"/>
  <c r="AG21" i="15"/>
  <c r="AF22" i="15"/>
  <c r="AA31" i="15"/>
  <c r="AI33" i="15"/>
  <c r="AI5" i="16"/>
  <c r="AQ16" i="16"/>
  <c r="AA25" i="16"/>
  <c r="AK29" i="16"/>
  <c r="AQ32" i="15"/>
  <c r="AP32" i="15"/>
  <c r="AM32" i="15"/>
  <c r="AO32" i="15"/>
  <c r="Y7" i="16"/>
  <c r="Y2" i="16" s="1"/>
  <c r="AM10" i="16"/>
  <c r="AL10" i="16"/>
  <c r="AW10" i="16"/>
  <c r="AJ10" i="16"/>
  <c r="AV10" i="16"/>
  <c r="AI10" i="16"/>
  <c r="AU10" i="16"/>
  <c r="AT15" i="16"/>
  <c r="AG15" i="16"/>
  <c r="AS15" i="16"/>
  <c r="AF15" i="16"/>
  <c r="AQ15" i="16"/>
  <c r="AP15" i="16"/>
  <c r="AM15" i="16"/>
  <c r="AR15" i="16"/>
  <c r="AM19" i="16"/>
  <c r="AL19" i="16"/>
  <c r="AW19" i="16"/>
  <c r="AJ19" i="16"/>
  <c r="AV19" i="16"/>
  <c r="AI19" i="16"/>
  <c r="AT19" i="16"/>
  <c r="AG19" i="16"/>
  <c r="AP20" i="16"/>
  <c r="AI22" i="16"/>
  <c r="Y24" i="16"/>
  <c r="Z24" i="16" s="1"/>
  <c r="AS8" i="17"/>
  <c r="AF8" i="17"/>
  <c r="AR8" i="17"/>
  <c r="AE8" i="17"/>
  <c r="AQ8" i="17"/>
  <c r="AP8" i="17"/>
  <c r="AO8" i="17"/>
  <c r="AL8" i="17"/>
  <c r="AW8" i="17"/>
  <c r="AJ8" i="17"/>
  <c r="AV8" i="17"/>
  <c r="AI8" i="17"/>
  <c r="AL26" i="17"/>
  <c r="AK26" i="17"/>
  <c r="AW26" i="17"/>
  <c r="AJ26" i="17"/>
  <c r="AV26" i="17"/>
  <c r="AI26" i="17"/>
  <c r="AU26" i="17"/>
  <c r="AH26" i="17"/>
  <c r="AQ26" i="17"/>
  <c r="AP26" i="17"/>
  <c r="AO26" i="17"/>
  <c r="AM26" i="17"/>
  <c r="AG26" i="17"/>
  <c r="AE26" i="17"/>
  <c r="AT26" i="17"/>
  <c r="Y29" i="17"/>
  <c r="AO31" i="17"/>
  <c r="AW31" i="17"/>
  <c r="AI31" i="17"/>
  <c r="AV31" i="17"/>
  <c r="AH31" i="17"/>
  <c r="AU31" i="17"/>
  <c r="AG31" i="17"/>
  <c r="AT31" i="17"/>
  <c r="AF31" i="17"/>
  <c r="AS31" i="17"/>
  <c r="AE31" i="17"/>
  <c r="AK31" i="17"/>
  <c r="AJ31" i="17"/>
  <c r="AQ31" i="17"/>
  <c r="AP31" i="17"/>
  <c r="AS14" i="18"/>
  <c r="AF14" i="18"/>
  <c r="AO14" i="18"/>
  <c r="Z14" i="18"/>
  <c r="AL14" i="18"/>
  <c r="AK14" i="18"/>
  <c r="AJ14" i="18"/>
  <c r="AI14" i="18"/>
  <c r="AW14" i="18"/>
  <c r="AH14" i="18"/>
  <c r="AU14" i="18"/>
  <c r="AE14" i="18"/>
  <c r="AR14" i="18"/>
  <c r="AV14" i="18"/>
  <c r="AT14" i="18"/>
  <c r="AQ14" i="18"/>
  <c r="AM14" i="18"/>
  <c r="AG14" i="18"/>
  <c r="AQ8" i="14"/>
  <c r="AQ31" i="14"/>
  <c r="AQ7" i="15"/>
  <c r="AM11" i="15"/>
  <c r="AQ17" i="15"/>
  <c r="AA32" i="15"/>
  <c r="AS32" i="15"/>
  <c r="AF10" i="16"/>
  <c r="AV15" i="16"/>
  <c r="AF19" i="16"/>
  <c r="AK22" i="16"/>
  <c r="AL27" i="16"/>
  <c r="AK27" i="16"/>
  <c r="AV27" i="16"/>
  <c r="AI27" i="16"/>
  <c r="AU27" i="16"/>
  <c r="AH27" i="16"/>
  <c r="AS27" i="16"/>
  <c r="AF27" i="16"/>
  <c r="AQ27" i="16"/>
  <c r="AP27" i="16"/>
  <c r="AT27" i="16"/>
  <c r="AQ32" i="16"/>
  <c r="AP32" i="16"/>
  <c r="AO32" i="16"/>
  <c r="Z32" i="16"/>
  <c r="AM32" i="16"/>
  <c r="AL32" i="16"/>
  <c r="AW32" i="16"/>
  <c r="AJ32" i="16"/>
  <c r="AU32" i="16"/>
  <c r="AH32" i="16"/>
  <c r="AT32" i="16"/>
  <c r="AG32" i="16"/>
  <c r="AU6" i="17"/>
  <c r="AH6" i="17"/>
  <c r="AT6" i="17"/>
  <c r="AG6" i="17"/>
  <c r="AS6" i="17"/>
  <c r="AF6" i="17"/>
  <c r="AR6" i="17"/>
  <c r="AE6" i="17"/>
  <c r="AQ6" i="17"/>
  <c r="AO6" i="17"/>
  <c r="AL6" i="17"/>
  <c r="AK6" i="17"/>
  <c r="AR26" i="17"/>
  <c r="AW29" i="17"/>
  <c r="AJ29" i="17"/>
  <c r="AV29" i="17"/>
  <c r="AI29" i="17"/>
  <c r="AU29" i="17"/>
  <c r="AH29" i="17"/>
  <c r="AT29" i="17"/>
  <c r="AG29" i="17"/>
  <c r="AS29" i="17"/>
  <c r="AF29" i="17"/>
  <c r="AQ29" i="17"/>
  <c r="AP29" i="17"/>
  <c r="AO29" i="17"/>
  <c r="AM29" i="17"/>
  <c r="AL29" i="17"/>
  <c r="AE29" i="17"/>
  <c r="AQ11" i="15"/>
  <c r="AF32" i="15"/>
  <c r="AV32" i="15"/>
  <c r="AO9" i="16"/>
  <c r="Z9" i="16"/>
  <c r="AM9" i="16"/>
  <c r="AK9" i="16"/>
  <c r="AW9" i="16"/>
  <c r="AJ9" i="16"/>
  <c r="AU9" i="16"/>
  <c r="AK10" i="16"/>
  <c r="AM11" i="16"/>
  <c r="AL11" i="16"/>
  <c r="AW11" i="16"/>
  <c r="AJ11" i="16"/>
  <c r="AV11" i="16"/>
  <c r="AI11" i="16"/>
  <c r="AU11" i="16"/>
  <c r="AE15" i="16"/>
  <c r="AO19" i="16"/>
  <c r="AO26" i="16"/>
  <c r="Z26" i="16"/>
  <c r="AM26" i="16"/>
  <c r="AK26" i="16"/>
  <c r="AW26" i="16"/>
  <c r="AJ26" i="16"/>
  <c r="AU26" i="16"/>
  <c r="AH26" i="16"/>
  <c r="AS26" i="16"/>
  <c r="AF26" i="16"/>
  <c r="AR26" i="16"/>
  <c r="AE26" i="16"/>
  <c r="Y30" i="16"/>
  <c r="AK8" i="17"/>
  <c r="AL25" i="17"/>
  <c r="AK25" i="17"/>
  <c r="AW25" i="17"/>
  <c r="AJ25" i="17"/>
  <c r="AV25" i="17"/>
  <c r="AI25" i="17"/>
  <c r="AU25" i="17"/>
  <c r="AH25" i="17"/>
  <c r="AT25" i="17"/>
  <c r="Z25" i="17"/>
  <c r="AS25" i="17"/>
  <c r="AR25" i="17"/>
  <c r="AQ25" i="17"/>
  <c r="AO25" i="17"/>
  <c r="AG25" i="17"/>
  <c r="AF25" i="17"/>
  <c r="AR31" i="17"/>
  <c r="AV12" i="18"/>
  <c r="AI12" i="18"/>
  <c r="AR12" i="18"/>
  <c r="AU12" i="18"/>
  <c r="AF12" i="18"/>
  <c r="AT12" i="18"/>
  <c r="AE12" i="18"/>
  <c r="AS12" i="18"/>
  <c r="AQ12" i="18"/>
  <c r="AP12" i="18"/>
  <c r="Z12" i="18"/>
  <c r="AM12" i="18"/>
  <c r="AK12" i="18"/>
  <c r="AW12" i="18"/>
  <c r="AO12" i="18"/>
  <c r="AL12" i="18"/>
  <c r="AJ12" i="18"/>
  <c r="AH12" i="18"/>
  <c r="AK20" i="16"/>
  <c r="AW20" i="16"/>
  <c r="AJ20" i="16"/>
  <c r="AU20" i="16"/>
  <c r="AH20" i="16"/>
  <c r="AT20" i="16"/>
  <c r="AG20" i="16"/>
  <c r="AR20" i="16"/>
  <c r="AE20" i="16"/>
  <c r="AU22" i="16"/>
  <c r="AH22" i="16"/>
  <c r="AT22" i="16"/>
  <c r="AG22" i="16"/>
  <c r="AR22" i="16"/>
  <c r="AE22" i="16"/>
  <c r="AQ22" i="16"/>
  <c r="AO22" i="16"/>
  <c r="Z22" i="16"/>
  <c r="AL22" i="16"/>
  <c r="AV22" i="16"/>
  <c r="AV10" i="17"/>
  <c r="AI10" i="17"/>
  <c r="AU10" i="17"/>
  <c r="AH10" i="17"/>
  <c r="AG10" i="17"/>
  <c r="AW10" i="17"/>
  <c r="AF10" i="17"/>
  <c r="AT10" i="17"/>
  <c r="AE10" i="17"/>
  <c r="AS10" i="17"/>
  <c r="AR10" i="17"/>
  <c r="AP10" i="17"/>
  <c r="AM10" i="17"/>
  <c r="AL10" i="17"/>
  <c r="AE25" i="17"/>
  <c r="Y27" i="17"/>
  <c r="AK28" i="17"/>
  <c r="AW28" i="17"/>
  <c r="AJ28" i="17"/>
  <c r="AV28" i="17"/>
  <c r="AI28" i="17"/>
  <c r="AU28" i="17"/>
  <c r="AH28" i="17"/>
  <c r="AT28" i="17"/>
  <c r="AG28" i="17"/>
  <c r="AS28" i="17"/>
  <c r="AR28" i="17"/>
  <c r="AQ28" i="17"/>
  <c r="AO28" i="17"/>
  <c r="AL28" i="17"/>
  <c r="AF28" i="17"/>
  <c r="AV30" i="17"/>
  <c r="AI30" i="17"/>
  <c r="AU30" i="17"/>
  <c r="AH30" i="17"/>
  <c r="AT30" i="17"/>
  <c r="AG30" i="17"/>
  <c r="AS30" i="17"/>
  <c r="AF30" i="17"/>
  <c r="AR30" i="17"/>
  <c r="AE30" i="17"/>
  <c r="AM30" i="17"/>
  <c r="AL30" i="17"/>
  <c r="AK30" i="17"/>
  <c r="AJ30" i="17"/>
  <c r="AW30" i="17"/>
  <c r="AQ30" i="17"/>
  <c r="AR15" i="18"/>
  <c r="AE15" i="18"/>
  <c r="AM15" i="18"/>
  <c r="AQ15" i="18"/>
  <c r="Z15" i="18"/>
  <c r="AP15" i="18"/>
  <c r="AO15" i="18"/>
  <c r="AL15" i="18"/>
  <c r="AK15" i="18"/>
  <c r="AI15" i="18"/>
  <c r="AV15" i="18"/>
  <c r="AG15" i="18"/>
  <c r="AW15" i="18"/>
  <c r="AU15" i="18"/>
  <c r="AT15" i="18"/>
  <c r="AJ15" i="18"/>
  <c r="AH15" i="18"/>
  <c r="AF11" i="15"/>
  <c r="AS11" i="15"/>
  <c r="AH32" i="15"/>
  <c r="AF9" i="16"/>
  <c r="AP10" i="16"/>
  <c r="AF11" i="16"/>
  <c r="AW13" i="16"/>
  <c r="AJ13" i="16"/>
  <c r="AV13" i="16"/>
  <c r="AI13" i="16"/>
  <c r="AT13" i="16"/>
  <c r="AG13" i="16"/>
  <c r="AS13" i="16"/>
  <c r="AF13" i="16"/>
  <c r="AU14" i="16"/>
  <c r="AH14" i="16"/>
  <c r="AT14" i="16"/>
  <c r="AG14" i="16"/>
  <c r="AR14" i="16"/>
  <c r="AE14" i="16"/>
  <c r="AQ14" i="16"/>
  <c r="AO14" i="16"/>
  <c r="AI15" i="16"/>
  <c r="AQ19" i="16"/>
  <c r="AF20" i="16"/>
  <c r="AA21" i="16"/>
  <c r="AW22" i="16"/>
  <c r="AI26" i="16"/>
  <c r="Y28" i="16"/>
  <c r="AI32" i="16"/>
  <c r="AJ6" i="17"/>
  <c r="AT8" i="17"/>
  <c r="AR20" i="17"/>
  <c r="AE20" i="17"/>
  <c r="AQ20" i="17"/>
  <c r="AP20" i="17"/>
  <c r="AO20" i="17"/>
  <c r="AM20" i="17"/>
  <c r="AS20" i="17"/>
  <c r="AL20" i="17"/>
  <c r="AK20" i="17"/>
  <c r="AJ20" i="17"/>
  <c r="AI20" i="17"/>
  <c r="AG20" i="17"/>
  <c r="AW20" i="17"/>
  <c r="AV20" i="17"/>
  <c r="AO24" i="17"/>
  <c r="AM24" i="17"/>
  <c r="AL24" i="17"/>
  <c r="AK24" i="17"/>
  <c r="AW24" i="17"/>
  <c r="AJ24" i="17"/>
  <c r="AQ24" i="17"/>
  <c r="AP24" i="17"/>
  <c r="AI24" i="17"/>
  <c r="AH24" i="17"/>
  <c r="AG24" i="17"/>
  <c r="AE24" i="17"/>
  <c r="AU24" i="17"/>
  <c r="AT24" i="17"/>
  <c r="AM25" i="17"/>
  <c r="AM32" i="17"/>
  <c r="AW32" i="17"/>
  <c r="AI32" i="17"/>
  <c r="AV32" i="17"/>
  <c r="AH32" i="17"/>
  <c r="AU32" i="17"/>
  <c r="AG32" i="17"/>
  <c r="AT32" i="17"/>
  <c r="AF32" i="17"/>
  <c r="AS32" i="17"/>
  <c r="AE32" i="17"/>
  <c r="AQ32" i="17"/>
  <c r="AO32" i="17"/>
  <c r="AL32" i="17"/>
  <c r="AJ31" i="14"/>
  <c r="AW31" i="14"/>
  <c r="AJ7" i="15"/>
  <c r="AW7" i="15"/>
  <c r="AG11" i="15"/>
  <c r="AT11" i="15"/>
  <c r="AJ17" i="15"/>
  <c r="AW17" i="15"/>
  <c r="AI32" i="15"/>
  <c r="AG9" i="16"/>
  <c r="AQ10" i="16"/>
  <c r="AG11" i="16"/>
  <c r="AE13" i="16"/>
  <c r="AP14" i="16"/>
  <c r="AJ15" i="16"/>
  <c r="AR19" i="16"/>
  <c r="AI20" i="16"/>
  <c r="AT23" i="16"/>
  <c r="AG23" i="16"/>
  <c r="AS23" i="16"/>
  <c r="AF23" i="16"/>
  <c r="AQ23" i="16"/>
  <c r="AP23" i="16"/>
  <c r="AM23" i="16"/>
  <c r="AK23" i="16"/>
  <c r="AV23" i="16"/>
  <c r="AL26" i="16"/>
  <c r="AE27" i="16"/>
  <c r="AK28" i="16"/>
  <c r="AW28" i="16"/>
  <c r="AJ28" i="16"/>
  <c r="AU28" i="16"/>
  <c r="AH28" i="16"/>
  <c r="AT28" i="16"/>
  <c r="AG28" i="16"/>
  <c r="AR28" i="16"/>
  <c r="AE28" i="16"/>
  <c r="AP28" i="16"/>
  <c r="AO28" i="16"/>
  <c r="Z28" i="16"/>
  <c r="AK32" i="16"/>
  <c r="AM6" i="17"/>
  <c r="AU8" i="17"/>
  <c r="AA10" i="17"/>
  <c r="AW13" i="17"/>
  <c r="AJ13" i="17"/>
  <c r="AV13" i="17"/>
  <c r="AI13" i="17"/>
  <c r="AU13" i="17"/>
  <c r="AH13" i="17"/>
  <c r="AS13" i="17"/>
  <c r="AF13" i="17"/>
  <c r="AO13" i="17"/>
  <c r="AM13" i="17"/>
  <c r="AL13" i="17"/>
  <c r="AK13" i="17"/>
  <c r="AG13" i="17"/>
  <c r="AT13" i="17"/>
  <c r="AR13" i="17"/>
  <c r="AF24" i="17"/>
  <c r="AP25" i="17"/>
  <c r="AM28" i="17"/>
  <c r="AG12" i="18"/>
  <c r="AS15" i="18"/>
  <c r="AK31" i="14"/>
  <c r="AK7" i="15"/>
  <c r="AH11" i="15"/>
  <c r="AU11" i="15"/>
  <c r="AK17" i="15"/>
  <c r="AT30" i="15"/>
  <c r="AG30" i="15"/>
  <c r="AS30" i="15"/>
  <c r="AF30" i="15"/>
  <c r="AQ30" i="15"/>
  <c r="AM30" i="15"/>
  <c r="AJ32" i="15"/>
  <c r="AH9" i="16"/>
  <c r="AR10" i="16"/>
  <c r="AH11" i="16"/>
  <c r="AH13" i="16"/>
  <c r="AS14" i="16"/>
  <c r="AK15" i="16"/>
  <c r="AQ17" i="16"/>
  <c r="AP17" i="16"/>
  <c r="AM17" i="16"/>
  <c r="AL17" i="16"/>
  <c r="AW17" i="16"/>
  <c r="AJ17" i="16"/>
  <c r="AS17" i="16"/>
  <c r="AS19" i="16"/>
  <c r="AL20" i="16"/>
  <c r="AP26" i="16"/>
  <c r="AG27" i="16"/>
  <c r="AR32" i="16"/>
  <c r="AP6" i="17"/>
  <c r="AW9" i="17"/>
  <c r="AV9" i="17"/>
  <c r="AS9" i="17"/>
  <c r="AF9" i="17"/>
  <c r="AR9" i="17"/>
  <c r="AE9" i="17"/>
  <c r="AQ9" i="17"/>
  <c r="AP9" i="17"/>
  <c r="AO9" i="17"/>
  <c r="AL9" i="17"/>
  <c r="AJ9" i="17"/>
  <c r="AI9" i="17"/>
  <c r="Z10" i="17"/>
  <c r="AR24" i="17"/>
  <c r="AP28" i="17"/>
  <c r="AM33" i="17"/>
  <c r="AJ33" i="17"/>
  <c r="AW33" i="17"/>
  <c r="AI33" i="17"/>
  <c r="AV33" i="17"/>
  <c r="AH33" i="17"/>
  <c r="AU33" i="17"/>
  <c r="AG33" i="17"/>
  <c r="AT33" i="17"/>
  <c r="AF33" i="17"/>
  <c r="AS33" i="17"/>
  <c r="AR33" i="17"/>
  <c r="AP33" i="17"/>
  <c r="AL33" i="17"/>
  <c r="AK33" i="17"/>
  <c r="AI11" i="15"/>
  <c r="AO30" i="15"/>
  <c r="AK32" i="15"/>
  <c r="AI9" i="16"/>
  <c r="Z10" i="16"/>
  <c r="AS10" i="16"/>
  <c r="AK11" i="16"/>
  <c r="AK13" i="16"/>
  <c r="AV14" i="16"/>
  <c r="AL15" i="16"/>
  <c r="AT17" i="16"/>
  <c r="Z19" i="16"/>
  <c r="AU19" i="16"/>
  <c r="AM20" i="16"/>
  <c r="AA23" i="16"/>
  <c r="AQ26" i="16"/>
  <c r="AJ27" i="16"/>
  <c r="AI28" i="16"/>
  <c r="AS32" i="16"/>
  <c r="AV6" i="17"/>
  <c r="Y9" i="17"/>
  <c r="Y2" i="17" s="1"/>
  <c r="AJ10" i="17"/>
  <c r="AF20" i="17"/>
  <c r="AS24" i="17"/>
  <c r="AO30" i="17"/>
  <c r="AE33" i="17"/>
  <c r="AR28" i="18"/>
  <c r="AE28" i="18"/>
  <c r="AL28" i="18"/>
  <c r="AV28" i="18"/>
  <c r="AI28" i="18"/>
  <c r="AS28" i="18"/>
  <c r="Z28" i="18"/>
  <c r="AP28" i="18"/>
  <c r="AO28" i="18"/>
  <c r="AM28" i="18"/>
  <c r="AK28" i="18"/>
  <c r="AG28" i="18"/>
  <c r="AW28" i="18"/>
  <c r="AF28" i="18"/>
  <c r="AU28" i="18"/>
  <c r="AT28" i="18"/>
  <c r="AQ28" i="18"/>
  <c r="AJ28" i="18"/>
  <c r="AH28" i="18"/>
  <c r="AI31" i="16"/>
  <c r="AV31" i="16"/>
  <c r="AI7" i="17"/>
  <c r="AV7" i="17"/>
  <c r="AU16" i="17"/>
  <c r="AH16" i="17"/>
  <c r="AT16" i="17"/>
  <c r="AG16" i="17"/>
  <c r="AS16" i="17"/>
  <c r="AF16" i="17"/>
  <c r="AR16" i="17"/>
  <c r="AE16" i="17"/>
  <c r="AQ16" i="17"/>
  <c r="AV16" i="17"/>
  <c r="AP22" i="17"/>
  <c r="AO22" i="17"/>
  <c r="AM22" i="17"/>
  <c r="AL22" i="17"/>
  <c r="AK22" i="17"/>
  <c r="AV22" i="17"/>
  <c r="AS5" i="18"/>
  <c r="AF5" i="18"/>
  <c r="AR5" i="18"/>
  <c r="AQ5" i="18"/>
  <c r="AP5" i="18"/>
  <c r="Z5" i="18"/>
  <c r="AO5" i="18"/>
  <c r="AM5" i="18"/>
  <c r="AV5" i="18"/>
  <c r="AI8" i="18"/>
  <c r="AL19" i="18"/>
  <c r="AK19" i="18"/>
  <c r="AW19" i="18"/>
  <c r="AI19" i="18"/>
  <c r="AV19" i="18"/>
  <c r="AH19" i="18"/>
  <c r="AU19" i="18"/>
  <c r="AG19" i="18"/>
  <c r="AS19" i="18"/>
  <c r="AR19" i="18"/>
  <c r="AQ19" i="18"/>
  <c r="AP19" i="18"/>
  <c r="AO19" i="18"/>
  <c r="AJ19" i="18"/>
  <c r="AE19" i="18"/>
  <c r="AJ31" i="16"/>
  <c r="AW31" i="16"/>
  <c r="AJ7" i="17"/>
  <c r="AW7" i="17"/>
  <c r="AW11" i="17"/>
  <c r="AJ11" i="17"/>
  <c r="AV11" i="17"/>
  <c r="AI11" i="17"/>
  <c r="AS11" i="17"/>
  <c r="AW16" i="17"/>
  <c r="AA28" i="18"/>
  <c r="Z7" i="20"/>
  <c r="Z32" i="20"/>
  <c r="AL31" i="16"/>
  <c r="AL7" i="17"/>
  <c r="AF11" i="17"/>
  <c r="AU11" i="17"/>
  <c r="AU14" i="17"/>
  <c r="AH14" i="17"/>
  <c r="AT14" i="17"/>
  <c r="AG14" i="17"/>
  <c r="AS14" i="17"/>
  <c r="AF14" i="17"/>
  <c r="AQ14" i="17"/>
  <c r="AO14" i="17"/>
  <c r="AT17" i="17"/>
  <c r="AG17" i="17"/>
  <c r="AS17" i="17"/>
  <c r="AF17" i="17"/>
  <c r="AR17" i="17"/>
  <c r="AE17" i="17"/>
  <c r="AQ17" i="17"/>
  <c r="AP17" i="17"/>
  <c r="AV17" i="17"/>
  <c r="AG22" i="17"/>
  <c r="AE5" i="18"/>
  <c r="AQ6" i="18"/>
  <c r="AS6" i="18"/>
  <c r="AE6" i="18"/>
  <c r="AR6" i="18"/>
  <c r="AP6" i="18"/>
  <c r="Z6" i="18"/>
  <c r="AO6" i="18"/>
  <c r="AM6" i="18"/>
  <c r="AV6" i="18"/>
  <c r="AO8" i="18"/>
  <c r="AK9" i="18"/>
  <c r="AT19" i="18"/>
  <c r="AT27" i="18"/>
  <c r="AG27" i="18"/>
  <c r="AO27" i="18"/>
  <c r="Z27" i="18"/>
  <c r="AK27" i="18"/>
  <c r="AP27" i="18"/>
  <c r="AL27" i="18"/>
  <c r="AJ27" i="18"/>
  <c r="AI27" i="18"/>
  <c r="AH27" i="18"/>
  <c r="AU27" i="18"/>
  <c r="AS27" i="18"/>
  <c r="AW27" i="18"/>
  <c r="AV27" i="18"/>
  <c r="AR27" i="18"/>
  <c r="AQ27" i="18"/>
  <c r="AM27" i="18"/>
  <c r="AE27" i="18"/>
  <c r="Z31" i="16"/>
  <c r="AO31" i="16"/>
  <c r="Z7" i="17"/>
  <c r="AO7" i="17"/>
  <c r="AH11" i="17"/>
  <c r="AR14" i="17"/>
  <c r="AI16" i="17"/>
  <c r="AT18" i="17"/>
  <c r="AG18" i="17"/>
  <c r="AS18" i="17"/>
  <c r="AF18" i="17"/>
  <c r="AR18" i="17"/>
  <c r="AE18" i="17"/>
  <c r="AQ18" i="17"/>
  <c r="AP18" i="17"/>
  <c r="AV18" i="17"/>
  <c r="AA21" i="17"/>
  <c r="AI22" i="17"/>
  <c r="AH5" i="18"/>
  <c r="AV8" i="18"/>
  <c r="AU9" i="18"/>
  <c r="AP31" i="16"/>
  <c r="AP7" i="17"/>
  <c r="AK11" i="17"/>
  <c r="AV14" i="17"/>
  <c r="AJ16" i="17"/>
  <c r="AW18" i="17"/>
  <c r="AJ22" i="17"/>
  <c r="AP23" i="17"/>
  <c r="AO23" i="17"/>
  <c r="AM23" i="17"/>
  <c r="AL23" i="17"/>
  <c r="AK23" i="17"/>
  <c r="AV23" i="17"/>
  <c r="AI5" i="18"/>
  <c r="AF6" i="18"/>
  <c r="AO7" i="18"/>
  <c r="Z7" i="18"/>
  <c r="AS7" i="18"/>
  <c r="AE7" i="18"/>
  <c r="AR7" i="18"/>
  <c r="AQ7" i="18"/>
  <c r="AP7" i="18"/>
  <c r="AM7" i="18"/>
  <c r="AW7" i="18"/>
  <c r="AV7" i="18"/>
  <c r="AQ31" i="16"/>
  <c r="AQ7" i="17"/>
  <c r="AK16" i="17"/>
  <c r="AQ22" i="17"/>
  <c r="AK27" i="17"/>
  <c r="AW27" i="17"/>
  <c r="AJ27" i="17"/>
  <c r="AV27" i="17"/>
  <c r="AI27" i="17"/>
  <c r="AU27" i="17"/>
  <c r="AH27" i="17"/>
  <c r="AT27" i="17"/>
  <c r="AG27" i="17"/>
  <c r="AJ5" i="18"/>
  <c r="AM8" i="18"/>
  <c r="AT8" i="18"/>
  <c r="AF8" i="18"/>
  <c r="AS8" i="18"/>
  <c r="AE8" i="18"/>
  <c r="AR8" i="18"/>
  <c r="AQ8" i="18"/>
  <c r="AP8" i="18"/>
  <c r="Z8" i="18"/>
  <c r="AJ8" i="18"/>
  <c r="AL9" i="18"/>
  <c r="AT9" i="18"/>
  <c r="AF9" i="18"/>
  <c r="AS9" i="18"/>
  <c r="AE9" i="18"/>
  <c r="AR9" i="18"/>
  <c r="AQ9" i="18"/>
  <c r="AP9" i="18"/>
  <c r="Z9" i="18"/>
  <c r="AM9" i="18"/>
  <c r="AJ9" i="18"/>
  <c r="AW9" i="18"/>
  <c r="AA20" i="18"/>
  <c r="Y20" i="18"/>
  <c r="Z20" i="18" s="1"/>
  <c r="AM30" i="18"/>
  <c r="AU30" i="18"/>
  <c r="AH30" i="18"/>
  <c r="AR30" i="18"/>
  <c r="AE30" i="18"/>
  <c r="AL30" i="18"/>
  <c r="AJ30" i="18"/>
  <c r="AI30" i="18"/>
  <c r="AG30" i="18"/>
  <c r="AW30" i="18"/>
  <c r="AF30" i="18"/>
  <c r="AS30" i="18"/>
  <c r="Z30" i="18"/>
  <c r="AQ30" i="18"/>
  <c r="AP30" i="18"/>
  <c r="AO30" i="18"/>
  <c r="AK30" i="18"/>
  <c r="Z18" i="20"/>
  <c r="AE31" i="16"/>
  <c r="AR31" i="16"/>
  <c r="AE7" i="17"/>
  <c r="AR7" i="17"/>
  <c r="AM11" i="17"/>
  <c r="Y12" i="17"/>
  <c r="AU15" i="17"/>
  <c r="AH15" i="17"/>
  <c r="AT15" i="17"/>
  <c r="AG15" i="17"/>
  <c r="AS15" i="17"/>
  <c r="AF15" i="17"/>
  <c r="AQ15" i="17"/>
  <c r="AP15" i="17"/>
  <c r="AL16" i="17"/>
  <c r="AI17" i="17"/>
  <c r="Y18" i="17"/>
  <c r="AS19" i="17"/>
  <c r="AF19" i="17"/>
  <c r="AR19" i="17"/>
  <c r="AE19" i="17"/>
  <c r="AQ19" i="17"/>
  <c r="AP19" i="17"/>
  <c r="AO19" i="17"/>
  <c r="AV19" i="17"/>
  <c r="AR22" i="17"/>
  <c r="AE27" i="17"/>
  <c r="Y28" i="17"/>
  <c r="AK5" i="18"/>
  <c r="AH6" i="18"/>
  <c r="AK10" i="18"/>
  <c r="AT10" i="18"/>
  <c r="AF10" i="18"/>
  <c r="AS10" i="18"/>
  <c r="AE10" i="18"/>
  <c r="AR10" i="18"/>
  <c r="AQ10" i="18"/>
  <c r="AP10" i="18"/>
  <c r="Z10" i="18"/>
  <c r="AM10" i="18"/>
  <c r="AJ10" i="18"/>
  <c r="AU13" i="18"/>
  <c r="AH13" i="18"/>
  <c r="AQ13" i="18"/>
  <c r="AJ13" i="18"/>
  <c r="AI13" i="18"/>
  <c r="AW13" i="18"/>
  <c r="AG13" i="18"/>
  <c r="AV13" i="18"/>
  <c r="AF13" i="18"/>
  <c r="AT13" i="18"/>
  <c r="AE13" i="18"/>
  <c r="AR13" i="18"/>
  <c r="Z13" i="18"/>
  <c r="AO13" i="18"/>
  <c r="AO23" i="18"/>
  <c r="Z23" i="18"/>
  <c r="AV23" i="18"/>
  <c r="AI23" i="18"/>
  <c r="AS23" i="18"/>
  <c r="AF23" i="18"/>
  <c r="AJ23" i="18"/>
  <c r="AG23" i="18"/>
  <c r="AW23" i="18"/>
  <c r="AE23" i="18"/>
  <c r="AU23" i="18"/>
  <c r="AP23" i="18"/>
  <c r="AM23" i="18"/>
  <c r="AT23" i="18"/>
  <c r="AR23" i="18"/>
  <c r="AQ23" i="18"/>
  <c r="AL23" i="18"/>
  <c r="AH23" i="18"/>
  <c r="AF27" i="18"/>
  <c r="Z3" i="19"/>
  <c r="Z6" i="19"/>
  <c r="Z4" i="19" s="1"/>
  <c r="AF31" i="16"/>
  <c r="AF7" i="17"/>
  <c r="AO11" i="17"/>
  <c r="AE14" i="17"/>
  <c r="AR15" i="17"/>
  <c r="AM16" i="17"/>
  <c r="AJ17" i="17"/>
  <c r="AH18" i="17"/>
  <c r="Y19" i="17"/>
  <c r="AW19" i="17"/>
  <c r="AS22" i="17"/>
  <c r="AG23" i="17"/>
  <c r="AF27" i="17"/>
  <c r="AL5" i="18"/>
  <c r="AI6" i="18"/>
  <c r="AF7" i="18"/>
  <c r="AA11" i="18"/>
  <c r="Y11" i="18"/>
  <c r="Z11" i="18" s="1"/>
  <c r="AA14" i="18"/>
  <c r="Z18" i="18"/>
  <c r="AA24" i="20"/>
  <c r="Y24" i="20"/>
  <c r="AQ16" i="18"/>
  <c r="AL16" i="18"/>
  <c r="AK16" i="18"/>
  <c r="AM18" i="18"/>
  <c r="AW18" i="18"/>
  <c r="AJ18" i="18"/>
  <c r="AV18" i="18"/>
  <c r="AI18" i="18"/>
  <c r="AT18" i="18"/>
  <c r="Z10" i="20"/>
  <c r="Z14" i="20"/>
  <c r="Z25" i="20"/>
  <c r="AQ11" i="18"/>
  <c r="AO16" i="18"/>
  <c r="AF18" i="18"/>
  <c r="AR11" i="18"/>
  <c r="AP16" i="18"/>
  <c r="AG18" i="18"/>
  <c r="AS20" i="18"/>
  <c r="AF20" i="18"/>
  <c r="AW20" i="18"/>
  <c r="AJ20" i="18"/>
  <c r="AL20" i="18"/>
  <c r="AI20" i="18"/>
  <c r="AH20" i="18"/>
  <c r="AV20" i="18"/>
  <c r="AG20" i="18"/>
  <c r="AP20" i="18"/>
  <c r="AE11" i="18"/>
  <c r="AS11" i="18"/>
  <c r="Z16" i="18"/>
  <c r="AR16" i="18"/>
  <c r="AO17" i="18"/>
  <c r="Z17" i="18"/>
  <c r="AK17" i="18"/>
  <c r="AW17" i="18"/>
  <c r="AJ17" i="18"/>
  <c r="AT17" i="18"/>
  <c r="AH18" i="18"/>
  <c r="AF11" i="18"/>
  <c r="AT11" i="18"/>
  <c r="AS16" i="18"/>
  <c r="AE17" i="18"/>
  <c r="AU17" i="18"/>
  <c r="AK18" i="18"/>
  <c r="AK20" i="18"/>
  <c r="Z5" i="20"/>
  <c r="AG11" i="18"/>
  <c r="AU11" i="18"/>
  <c r="AE16" i="18"/>
  <c r="AT16" i="18"/>
  <c r="AF17" i="18"/>
  <c r="AV17" i="18"/>
  <c r="AL18" i="18"/>
  <c r="AM20" i="18"/>
  <c r="AP22" i="18"/>
  <c r="AW22" i="18"/>
  <c r="AT22" i="18"/>
  <c r="AG22" i="18"/>
  <c r="AS22" i="18"/>
  <c r="AQ22" i="18"/>
  <c r="AO22" i="18"/>
  <c r="AM22" i="18"/>
  <c r="AI22" i="18"/>
  <c r="AH22" i="18"/>
  <c r="AV22" i="18"/>
  <c r="Y33" i="18"/>
  <c r="Z33" i="18" s="1"/>
  <c r="Y74" i="19"/>
  <c r="AV26" i="18"/>
  <c r="AI26" i="18"/>
  <c r="AQ26" i="18"/>
  <c r="AM26" i="18"/>
  <c r="AO26" i="18"/>
  <c r="Y40" i="19"/>
  <c r="Y3" i="19" s="1"/>
  <c r="Y26" i="18"/>
  <c r="Z26" i="18" s="1"/>
  <c r="Z29" i="20"/>
  <c r="Z33" i="20"/>
  <c r="Z26" i="20"/>
  <c r="AJ21" i="18"/>
  <c r="AE26" i="18"/>
  <c r="AU26" i="18"/>
  <c r="AL31" i="18"/>
  <c r="AT31" i="18"/>
  <c r="AG31" i="18"/>
  <c r="AQ31" i="18"/>
  <c r="AM31" i="18"/>
  <c r="Y6" i="20"/>
  <c r="Z6" i="20" s="1"/>
  <c r="Y9" i="20"/>
  <c r="Z9" i="20" s="1"/>
  <c r="Y11" i="20"/>
  <c r="Z11" i="20" s="1"/>
  <c r="Y14" i="20"/>
  <c r="Y17" i="20"/>
  <c r="Z24" i="20"/>
  <c r="AF26" i="18"/>
  <c r="AW26" i="18"/>
  <c r="Z21" i="20"/>
  <c r="AQ21" i="18"/>
  <c r="AU21" i="18"/>
  <c r="AH21" i="18"/>
  <c r="AL21" i="18"/>
  <c r="AG26" i="18"/>
  <c r="AP29" i="18"/>
  <c r="AW29" i="18"/>
  <c r="AJ29" i="18"/>
  <c r="AT29" i="18"/>
  <c r="AG29" i="18"/>
  <c r="AU29" i="18"/>
  <c r="AW32" i="18"/>
  <c r="AJ32" i="18"/>
  <c r="AR32" i="18"/>
  <c r="AE32" i="18"/>
  <c r="AO32" i="18"/>
  <c r="Z32" i="18"/>
  <c r="AU32" i="18"/>
  <c r="Y5" i="20"/>
  <c r="Z17" i="20"/>
  <c r="Y20" i="20"/>
  <c r="Z20" i="20" s="1"/>
  <c r="Z23" i="20"/>
  <c r="Z34" i="20"/>
  <c r="AO21" i="18"/>
  <c r="AJ26" i="18"/>
  <c r="AF29" i="18"/>
  <c r="Z31" i="18"/>
  <c r="AS31" i="18"/>
  <c r="AG32" i="18"/>
  <c r="AV33" i="18"/>
  <c r="AI33" i="18"/>
  <c r="AQ33" i="18"/>
  <c r="AM33" i="18"/>
  <c r="AO33" i="18"/>
  <c r="Y49" i="19"/>
  <c r="Y19" i="20"/>
  <c r="Z19" i="20" s="1"/>
  <c r="Y22" i="20"/>
  <c r="Z22" i="20" s="1"/>
  <c r="AA28" i="20"/>
  <c r="Z2" i="23" l="1"/>
  <c r="Z3" i="23"/>
  <c r="Z7" i="22"/>
  <c r="Z2" i="22" s="1"/>
  <c r="AA29" i="22"/>
  <c r="Y2" i="22"/>
  <c r="AA23" i="22"/>
  <c r="Z2" i="8"/>
  <c r="Z3" i="8"/>
  <c r="F10" i="3"/>
  <c r="Z7" i="16"/>
  <c r="Z2" i="16" s="1"/>
  <c r="Z3" i="16"/>
  <c r="C20" i="3"/>
  <c r="B20" i="3"/>
  <c r="C5" i="3"/>
  <c r="B5" i="3"/>
  <c r="Z5" i="15"/>
  <c r="Z3" i="13"/>
  <c r="C8" i="3"/>
  <c r="B8" i="3"/>
  <c r="C13" i="3"/>
  <c r="B13" i="3"/>
  <c r="Z2" i="20"/>
  <c r="AA33" i="10"/>
  <c r="Z21" i="11"/>
  <c r="Z10" i="12"/>
  <c r="C21" i="3"/>
  <c r="B21" i="3"/>
  <c r="Z3" i="18"/>
  <c r="Y2" i="13"/>
  <c r="AA16" i="13"/>
  <c r="Y2" i="18"/>
  <c r="Z2" i="18"/>
  <c r="AA5" i="15"/>
  <c r="AA21" i="11"/>
  <c r="AA7" i="12"/>
  <c r="Z2" i="17"/>
  <c r="Z3" i="17"/>
  <c r="Y2" i="14"/>
  <c r="Z6" i="14"/>
  <c r="Z2" i="11"/>
  <c r="Z3" i="11"/>
  <c r="Z7" i="9"/>
  <c r="Y2" i="9"/>
  <c r="Y2" i="20"/>
  <c r="B7" i="3"/>
  <c r="C7" i="3"/>
  <c r="C17" i="3"/>
  <c r="B17" i="3"/>
  <c r="B19" i="3"/>
  <c r="C19" i="3"/>
  <c r="Z3" i="12"/>
  <c r="Z2" i="12"/>
  <c r="Z31" i="13"/>
  <c r="Z2" i="13" s="1"/>
  <c r="C12" i="3"/>
  <c r="B12" i="3"/>
  <c r="B6" i="3"/>
  <c r="C6" i="3"/>
  <c r="B11" i="3"/>
  <c r="C11" i="3"/>
  <c r="Y2" i="10"/>
  <c r="Z5" i="10"/>
  <c r="Z3" i="22" l="1"/>
  <c r="B10" i="3"/>
  <c r="C10" i="3"/>
  <c r="Z2" i="14"/>
  <c r="Z3" i="14"/>
  <c r="Z2" i="10"/>
  <c r="Z3" i="10"/>
  <c r="Z3" i="9"/>
  <c r="Z2" i="9"/>
  <c r="Z2" i="15"/>
  <c r="Z3" i="15"/>
  <c r="B4" i="3"/>
  <c r="C4" i="3"/>
  <c r="B27" i="7" l="1"/>
  <c r="B24" i="7"/>
  <c r="C4" i="7"/>
  <c r="B4" i="7"/>
  <c r="C22" i="7"/>
  <c r="B22" i="7"/>
  <c r="C14" i="7"/>
  <c r="B14" i="7"/>
  <c r="C7" i="7"/>
  <c r="B7" i="7"/>
  <c r="C20" i="7"/>
  <c r="B20" i="7"/>
  <c r="B18" i="7"/>
  <c r="B23" i="7"/>
  <c r="B17" i="7"/>
  <c r="B9" i="7"/>
  <c r="B8" i="7"/>
  <c r="C8" i="7"/>
  <c r="B10" i="7"/>
  <c r="C10" i="7"/>
  <c r="B11" i="7"/>
  <c r="C11" i="7"/>
  <c r="B26" i="7"/>
  <c r="B6" i="7"/>
  <c r="B5" i="7"/>
  <c r="C5" i="7"/>
  <c r="B19" i="7"/>
  <c r="C19" i="7"/>
  <c r="B15" i="7"/>
  <c r="C15" i="7"/>
  <c r="B16" i="7"/>
  <c r="C16" i="7"/>
  <c r="B21" i="7"/>
  <c r="C21" i="7"/>
  <c r="B13" i="7"/>
  <c r="C13" i="7"/>
  <c r="B25" i="7"/>
  <c r="B3" i="7"/>
  <c r="C3" i="7"/>
  <c r="B12" i="7"/>
  <c r="C12" i="7"/>
  <c r="B3" i="3" l="1"/>
  <c r="C3" i="3"/>
  <c r="E3" i="3" l="1"/>
  <c r="E6" i="3"/>
  <c r="E5" i="3"/>
  <c r="E2" i="3"/>
  <c r="E8" i="3"/>
  <c r="E4" i="3"/>
  <c r="E7" i="3"/>
  <c r="B2" i="7"/>
  <c r="C2" i="7"/>
  <c r="E8" i="7" l="1"/>
  <c r="E5" i="7"/>
  <c r="E2" i="7"/>
  <c r="E6" i="7"/>
  <c r="E7" i="7"/>
  <c r="E4" i="7"/>
  <c r="E3" i="7"/>
</calcChain>
</file>

<file path=xl/sharedStrings.xml><?xml version="1.0" encoding="utf-8"?>
<sst xmlns="http://schemas.openxmlformats.org/spreadsheetml/2006/main" count="1913" uniqueCount="172">
  <si>
    <t>Date</t>
  </si>
  <si>
    <t>Comments</t>
  </si>
  <si>
    <t>Roman started us out on the right foot with a low-net of 73 and low gross of 87.  Great round Roman in windy conditions.</t>
  </si>
  <si>
    <t>Course</t>
  </si>
  <si>
    <t># Players</t>
  </si>
  <si>
    <t>Low Net Winner</t>
  </si>
  <si>
    <t>Gross</t>
  </si>
  <si>
    <t>CrHcp</t>
  </si>
  <si>
    <t>Net</t>
  </si>
  <si>
    <t># Won</t>
  </si>
  <si>
    <t>Low Gross Winner</t>
  </si>
  <si>
    <t>Riverfront</t>
  </si>
  <si>
    <t>Roman Herrera</t>
  </si>
  <si>
    <t>Averages:</t>
  </si>
  <si>
    <t>Player</t>
  </si>
  <si>
    <t>Rounds Played</t>
  </si>
  <si>
    <t>Average Net</t>
  </si>
  <si>
    <t>Rank Last Week</t>
  </si>
  <si>
    <t>Rank This Week</t>
  </si>
  <si>
    <t>total Net EOS</t>
  </si>
  <si>
    <t xml:space="preserve"> </t>
  </si>
  <si>
    <t>Ron Williams</t>
  </si>
  <si>
    <t>Roger Daugherty</t>
  </si>
  <si>
    <t>Bob Coppock</t>
  </si>
  <si>
    <t>Jeff Miller</t>
  </si>
  <si>
    <t>John Diring</t>
  </si>
  <si>
    <t>Rudy Leichnam</t>
  </si>
  <si>
    <t>Ed Collins</t>
  </si>
  <si>
    <t>Jeff Smith</t>
  </si>
  <si>
    <t>Doug Hampton</t>
  </si>
  <si>
    <t>Rob Ploeger</t>
  </si>
  <si>
    <t>Malcolm Strutchen</t>
  </si>
  <si>
    <t>Chris Hathcock</t>
  </si>
  <si>
    <t>Mike Fuller</t>
  </si>
  <si>
    <t>Jim Butler</t>
  </si>
  <si>
    <t>Mike Walters</t>
  </si>
  <si>
    <t>Larry Smith</t>
  </si>
  <si>
    <t>Mitch Brooks</t>
  </si>
  <si>
    <t>Doug Hovermale</t>
  </si>
  <si>
    <t>John Skinner</t>
  </si>
  <si>
    <t>Derek Riepma</t>
  </si>
  <si>
    <t>Alex Wilbanks</t>
  </si>
  <si>
    <t>John Greene</t>
  </si>
  <si>
    <t>Shane Foster</t>
  </si>
  <si>
    <t>Herb Donlin</t>
  </si>
  <si>
    <t>Joe Pereira</t>
  </si>
  <si>
    <t>Guy Briesacher</t>
  </si>
  <si>
    <t>Remaining Rounds</t>
  </si>
  <si>
    <t>EoS</t>
  </si>
  <si>
    <t>Eligible =&gt;13</t>
  </si>
  <si>
    <t>Ineligible</t>
  </si>
  <si>
    <t>Member</t>
  </si>
  <si>
    <t>Hole</t>
  </si>
  <si>
    <t>Yardage</t>
  </si>
  <si>
    <t>Club</t>
  </si>
  <si>
    <t>Mike Clark</t>
  </si>
  <si>
    <t>7-Iron</t>
  </si>
  <si>
    <t>Kevin Abraham</t>
  </si>
  <si>
    <t>Cypress Point</t>
  </si>
  <si>
    <t>VB National</t>
  </si>
  <si>
    <t>Gap Wedge</t>
  </si>
  <si>
    <t>JimBob Butler</t>
  </si>
  <si>
    <t>Sewells Point</t>
  </si>
  <si>
    <t>7-wood</t>
  </si>
  <si>
    <t>Sleepy Hole</t>
  </si>
  <si>
    <t>Eagles</t>
  </si>
  <si>
    <t>Total</t>
  </si>
  <si>
    <t>Birdies</t>
  </si>
  <si>
    <t xml:space="preserve">Chris Hathcock </t>
  </si>
  <si>
    <t>Doug Hoverdale</t>
  </si>
  <si>
    <t xml:space="preserve">Malcolm Strutchen </t>
  </si>
  <si>
    <t>Mike Grant</t>
  </si>
  <si>
    <t>Birdies by Course</t>
  </si>
  <si>
    <t>Aeropines Hornet</t>
  </si>
  <si>
    <t>Battlefield</t>
  </si>
  <si>
    <t>Bide-A-Wee</t>
  </si>
  <si>
    <t>Carolina Club</t>
  </si>
  <si>
    <t>Cypress Creek</t>
  </si>
  <si>
    <t>Eagle Haven</t>
  </si>
  <si>
    <t>Hell's Point</t>
  </si>
  <si>
    <t>Heron Ridge</t>
  </si>
  <si>
    <t>Honey Bee</t>
  </si>
  <si>
    <t>Kiskiack</t>
  </si>
  <si>
    <t>Red Wing</t>
  </si>
  <si>
    <t>Stumpy Lake</t>
  </si>
  <si>
    <t>Suffolk</t>
  </si>
  <si>
    <t>The Signature</t>
  </si>
  <si>
    <t>VB Nat'L</t>
  </si>
  <si>
    <t>Vinittera</t>
  </si>
  <si>
    <t>The Pines</t>
  </si>
  <si>
    <t>Tees</t>
  </si>
  <si>
    <t>Rating</t>
  </si>
  <si>
    <t>Slope</t>
  </si>
  <si>
    <t># Mmbrs Played</t>
  </si>
  <si>
    <t>White</t>
  </si>
  <si>
    <t>Green</t>
  </si>
  <si>
    <t>Orange</t>
  </si>
  <si>
    <t>Yellow</t>
  </si>
  <si>
    <t>Blue</t>
  </si>
  <si>
    <t>Gold</t>
  </si>
  <si>
    <t>Black</t>
  </si>
  <si>
    <t>VBNat'l</t>
  </si>
  <si>
    <t>Averages</t>
  </si>
  <si>
    <t>Average Gross</t>
  </si>
  <si>
    <t>Cslope</t>
  </si>
  <si>
    <t>Sslope</t>
  </si>
  <si>
    <t>Out</t>
  </si>
  <si>
    <t>In</t>
  </si>
  <si>
    <t>CRating</t>
  </si>
  <si>
    <t>Srating</t>
  </si>
  <si>
    <t>CR</t>
  </si>
  <si>
    <t>G</t>
  </si>
  <si>
    <t>Women's Handicap</t>
  </si>
  <si>
    <t>Par</t>
  </si>
  <si>
    <t>HP</t>
  </si>
  <si>
    <t>R</t>
  </si>
  <si>
    <t>04/02/2025&gt;&gt;&gt;2:03pm</t>
  </si>
  <si>
    <t>P</t>
  </si>
  <si>
    <t>Men's Handicap</t>
  </si>
  <si>
    <t>Andi Grant</t>
  </si>
  <si>
    <t>Dues Paid</t>
  </si>
  <si>
    <t>Senior's Handicap</t>
  </si>
  <si>
    <t>over max</t>
  </si>
  <si>
    <t>birdie</t>
  </si>
  <si>
    <t>eagle</t>
  </si>
  <si>
    <t>03/26/2025&gt;&gt;&gt;1:00pm</t>
  </si>
  <si>
    <t>03/19/2025&gt;&gt;&gt;1:00pm</t>
  </si>
  <si>
    <t>VBNAt'L</t>
  </si>
  <si>
    <t>03/12/2025&gt;&gt;&gt;1:41pm</t>
  </si>
  <si>
    <t>03/07/2025&gt;&gt;&gt;12:00pm</t>
  </si>
  <si>
    <t>Ben for Guy</t>
  </si>
  <si>
    <t>VBNat'L</t>
  </si>
  <si>
    <t>02/27/2025&gt;&gt;&gt;12:02pm</t>
  </si>
  <si>
    <t>02/07/2025&gt;&gt;&gt;12:12pm</t>
  </si>
  <si>
    <t>Andi Grant  (sub Ben)</t>
  </si>
  <si>
    <t>01/29/2025&gt;&gt;&gt;12:06pm</t>
  </si>
  <si>
    <t>12/18/2024&gt;&gt;&gt;12:08pm</t>
  </si>
  <si>
    <t>Aeropines Hornet)</t>
  </si>
  <si>
    <t>06/07/2023&gt;&gt;&gt;1:58pm</t>
  </si>
  <si>
    <t>12/05/2024&gt;&gt;11:04am</t>
  </si>
  <si>
    <t>Course Name</t>
  </si>
  <si>
    <t>Senior</t>
  </si>
  <si>
    <t>Course Slope/Rating</t>
  </si>
  <si>
    <t>Course Hole Handicap</t>
  </si>
  <si>
    <t>Aero (Hornet) spec</t>
  </si>
  <si>
    <t>Aeropines (Hornet)</t>
  </si>
  <si>
    <t>Aeropines(Hornet)</t>
  </si>
  <si>
    <t>Women</t>
  </si>
  <si>
    <t>Battlefield usga-2024</t>
  </si>
  <si>
    <t>Bide-A-Wee-2024</t>
  </si>
  <si>
    <t>Bow Creek usga-2022</t>
  </si>
  <si>
    <t>Bow Creek</t>
  </si>
  <si>
    <t>Chesapeake</t>
  </si>
  <si>
    <t>Eagle Creek</t>
  </si>
  <si>
    <t>Hell's Point usga-2024</t>
  </si>
  <si>
    <t>Ocean View</t>
  </si>
  <si>
    <t>Pines</t>
  </si>
  <si>
    <t>Sleepy Hole-usga 2024</t>
  </si>
  <si>
    <t xml:space="preserve">  </t>
  </si>
  <si>
    <t>SUffolk</t>
  </si>
  <si>
    <t xml:space="preserve">VBNat'l </t>
  </si>
  <si>
    <t>Woods/Lakes</t>
  </si>
  <si>
    <t>Hcap Hole</t>
  </si>
  <si>
    <t xml:space="preserve">                                                                                          P L A Y E R ' S    C O U R S E   H A N D I C A P</t>
  </si>
  <si>
    <t>Let's keep the name starting with R and Ron had low net of 65, while Mike Fuller had a low gross of 80.  Nice round Guys.</t>
  </si>
  <si>
    <t>Cypress Point-2025</t>
  </si>
  <si>
    <t>04/16/2025&gt;&gt;&gt;1:44pm</t>
  </si>
  <si>
    <t>The same Theme is still going with R and Roger had a low net of 69 and low gross of 82.  Nice round Roger.</t>
  </si>
  <si>
    <t>04/23/2025&gt;&gt;&gt;1:06pm</t>
  </si>
  <si>
    <t>Mike Fuller broke through the R rein with a low net of 68, and Roman had a low gross of 79.  Nice round Guys.</t>
  </si>
  <si>
    <t>04/30/2025&gt;&gt;&gt;1:00pm</t>
  </si>
  <si>
    <t xml:space="preserve">John Diring and Mitch tied for low net with a 66, first time this year.  Roman took low gross with an 81.  Nice round Guys.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</si>
</sst>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/d;@"/>
    <numFmt numFmtId="166" formatCode="0.0"/>
    <numFmt numFmtId="167" formatCode="dd/mm/yyyy"/>
  </numFmts>
  <fonts count="65" x14ac:knownFonts="1">
    <font>
      <sz val="10"/>
      <color theme="1"/>
      <name val="Arial"/>
    </font>
    <font>
      <sz val="11"/>
      <name val="Calibri"/>
    </font>
    <font>
      <sz val="11"/>
      <color rgb="FFE7E7E7"/>
      <name val="Calibri"/>
    </font>
    <font>
      <b/>
      <sz val="10"/>
      <name val="Arial"/>
    </font>
    <font>
      <sz val="10"/>
      <color indexed="65"/>
      <name val="Arial"/>
    </font>
    <font>
      <sz val="11"/>
      <color indexed="20"/>
      <name val="Calibri"/>
    </font>
    <font>
      <sz val="10"/>
      <color rgb="FFCC0000"/>
      <name val="Arial"/>
    </font>
    <font>
      <b/>
      <sz val="11"/>
      <color indexed="52"/>
      <name val="Calibri"/>
    </font>
    <font>
      <b/>
      <sz val="11"/>
      <color rgb="FFE7E7E7"/>
      <name val="Calibri"/>
    </font>
    <font>
      <b/>
      <sz val="10"/>
      <color indexed="65"/>
      <name val="Arial"/>
    </font>
    <font>
      <i/>
      <sz val="11"/>
      <color indexed="23"/>
      <name val="Calibri"/>
    </font>
    <font>
      <i/>
      <sz val="10"/>
      <color indexed="23"/>
      <name val="Arial"/>
    </font>
    <font>
      <sz val="11"/>
      <color indexed="17"/>
      <name val="Calibri"/>
    </font>
    <font>
      <sz val="10"/>
      <color rgb="FF006600"/>
      <name val="Arial"/>
    </font>
    <font>
      <b/>
      <sz val="24"/>
      <name val="Arial"/>
    </font>
    <font>
      <sz val="18"/>
      <name val="Arial"/>
    </font>
    <font>
      <b/>
      <sz val="15"/>
      <color indexed="56"/>
      <name val="Calibri"/>
    </font>
    <font>
      <sz val="12"/>
      <name val="Arial"/>
    </font>
    <font>
      <b/>
      <sz val="13"/>
      <color indexed="56"/>
      <name val="Calibri"/>
    </font>
    <font>
      <b/>
      <sz val="11"/>
      <color indexed="56"/>
      <name val="Calibri"/>
    </font>
    <font>
      <u/>
      <sz val="10"/>
      <color indexed="4"/>
      <name val="Arial"/>
    </font>
    <font>
      <u/>
      <sz val="10"/>
      <color rgb="FF0000EE"/>
      <name val="Arial"/>
    </font>
    <font>
      <sz val="11"/>
      <color indexed="62"/>
      <name val="Calibri"/>
    </font>
    <font>
      <sz val="11"/>
      <color indexed="52"/>
      <name val="Calibri"/>
    </font>
    <font>
      <sz val="10"/>
      <color rgb="FF996600"/>
      <name val="Arial"/>
    </font>
    <font>
      <sz val="11"/>
      <color indexed="60"/>
      <name val="Calibri"/>
    </font>
    <font>
      <sz val="10"/>
      <name val="Arial"/>
    </font>
    <font>
      <sz val="10"/>
      <color indexed="63"/>
      <name val="Arial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name val="Calibri"/>
    </font>
    <font>
      <sz val="11"/>
      <color indexed="65"/>
      <name val="Calibri"/>
    </font>
    <font>
      <b/>
      <sz val="10"/>
      <color indexed="2"/>
      <name val="Arial"/>
    </font>
    <font>
      <b/>
      <i/>
      <sz val="10"/>
      <name val="Arial"/>
    </font>
    <font>
      <b/>
      <i/>
      <sz val="10"/>
      <color indexed="65"/>
      <name val="Arial"/>
    </font>
    <font>
      <b/>
      <i/>
      <sz val="12"/>
      <name val="Arial"/>
    </font>
    <font>
      <b/>
      <i/>
      <sz val="10"/>
      <color theme="1"/>
      <name val="Arial"/>
    </font>
    <font>
      <b/>
      <i/>
      <sz val="10"/>
      <color indexed="4"/>
      <name val="Arial"/>
    </font>
    <font>
      <b/>
      <i/>
      <sz val="10"/>
      <color indexed="2"/>
      <name val="Arial"/>
    </font>
    <font>
      <i/>
      <sz val="10"/>
      <name val="Arial"/>
    </font>
    <font>
      <b/>
      <sz val="10"/>
      <color indexed="4"/>
      <name val="Arial"/>
    </font>
    <font>
      <b/>
      <sz val="11"/>
      <name val="Arial"/>
    </font>
    <font>
      <sz val="9"/>
      <name val="Arial"/>
    </font>
    <font>
      <sz val="9"/>
      <color theme="0"/>
      <name val="Arial"/>
    </font>
    <font>
      <b/>
      <sz val="9"/>
      <name val="Arial"/>
    </font>
    <font>
      <b/>
      <u/>
      <sz val="9"/>
      <name val="Arial"/>
    </font>
    <font>
      <b/>
      <sz val="9"/>
      <color theme="0"/>
      <name val="Arial"/>
    </font>
    <font>
      <b/>
      <sz val="9"/>
      <color rgb="FF002060"/>
      <name val="Arial"/>
    </font>
    <font>
      <u/>
      <sz val="10"/>
      <color theme="5"/>
      <name val="Arial"/>
    </font>
    <font>
      <b/>
      <sz val="9"/>
      <color theme="1"/>
      <name val="Arial"/>
    </font>
    <font>
      <b/>
      <sz val="9"/>
      <color indexed="4"/>
      <name val="Arial"/>
    </font>
    <font>
      <u/>
      <sz val="10"/>
      <name val="Arial"/>
    </font>
    <font>
      <sz val="9"/>
      <color rgb="FF002060"/>
      <name val="Arial"/>
    </font>
    <font>
      <b/>
      <sz val="9"/>
      <color indexed="2"/>
      <name val="Arial"/>
    </font>
    <font>
      <strike/>
      <sz val="9"/>
      <name val="Arial"/>
    </font>
    <font>
      <sz val="10"/>
      <color theme="1"/>
      <name val="Arial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i/>
      <sz val="10"/>
      <color indexed="4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rgb="FF00206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  <bgColor rgb="FFDDDDDD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rgb="FFFFCCCC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rgb="FF9BBB59"/>
        <bgColor indexed="55"/>
      </patternFill>
    </fill>
    <fill>
      <patternFill patternType="solid">
        <fgColor indexed="51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rgb="FF222222"/>
        <bgColor rgb="FF222222"/>
      </patternFill>
    </fill>
    <fill>
      <patternFill patternType="solid">
        <fgColor indexed="23"/>
        <bgColor indexed="55"/>
      </patternFill>
    </fill>
    <fill>
      <patternFill patternType="solid">
        <fgColor rgb="FFDDDDDD"/>
        <bgColor rgb="FFE7E7E7"/>
      </patternFill>
    </fill>
    <fill>
      <patternFill patternType="solid">
        <fgColor indexed="62"/>
        <bgColor rgb="FF444444"/>
      </patternFill>
    </fill>
    <fill>
      <patternFill patternType="solid">
        <fgColor indexed="65"/>
        <bgColor rgb="FFF2F2F2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CCCC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rgb="FFCC0000"/>
        <bgColor indexed="16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rgb="FFFCD5B4"/>
        <bgColor rgb="FFFCD5B4"/>
      </patternFill>
    </fill>
    <fill>
      <patternFill patternType="solid">
        <f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"/>
      </patternFill>
    </fill>
    <fill>
      <patternFill patternType="solid">
        <fgColor indexed="5"/>
        <bgColor indexed="5"/>
      </patternFill>
    </fill>
    <fill>
      <patternFill patternType="solid">
        <fgColor indexed="50"/>
        <bgColor indexed="50"/>
      </patternFill>
    </fill>
    <fill>
      <patternFill patternType="solid">
        <fgColor indexed="2"/>
        <bgColor indexed="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5" tint="0.39994506668294322"/>
        <bgColor theme="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8" tint="0.39994506668294322"/>
        <bgColor theme="8" tint="0.39994506668294322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92D050"/>
      </patternFill>
    </fill>
    <fill>
      <patternFill patternType="lightUp">
        <fgColor indexed="65"/>
        <bgColor rgb="FFFFC000"/>
      </patternFill>
    </fill>
    <fill>
      <patternFill patternType="solid">
        <fgColor rgb="FFC5D9F1"/>
        <bgColor rgb="FFC5D9F1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39997558519241921"/>
        <bgColor rgb="FFF2F2F2"/>
      </patternFill>
    </fill>
    <fill>
      <patternFill patternType="lightUp">
        <fgColor indexed="65"/>
        <bgColor theme="0"/>
      </patternFill>
    </fill>
    <fill>
      <patternFill patternType="solid">
        <fgColor theme="5" tint="0.39994506668294322"/>
        <bgColor rgb="FFF2F2F2"/>
      </patternFill>
    </fill>
    <fill>
      <patternFill patternType="solid">
        <fgColor rgb="FFFCD5B4"/>
        <bgColor theme="9" tint="0.59996337778862885"/>
      </patternFill>
    </fill>
    <fill>
      <patternFill patternType="solid">
        <fgColor theme="0"/>
        <bgColor theme="5" tint="0.39994506668294322"/>
      </patternFill>
    </fill>
    <fill>
      <patternFill patternType="solid">
        <fgColor indexed="5"/>
        <bgColor rgb="FFF2F2F2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/>
      <diagonal/>
    </border>
  </borders>
  <cellStyleXfs count="72">
    <xf numFmtId="0" fontId="0" fillId="0" borderId="0"/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2" fillId="12" borderId="0" applyBorder="0" applyProtection="0">
      <alignment vertical="center"/>
    </xf>
    <xf numFmtId="0" fontId="2" fillId="9" borderId="0" applyBorder="0" applyProtection="0">
      <alignment vertical="center"/>
    </xf>
    <xf numFmtId="0" fontId="2" fillId="10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15" borderId="0" applyBorder="0" applyProtection="0">
      <alignment vertical="center"/>
    </xf>
    <xf numFmtId="0" fontId="3" fillId="0" borderId="0" applyBorder="0" applyProtection="0">
      <alignment vertical="center"/>
    </xf>
    <xf numFmtId="0" fontId="4" fillId="16" borderId="0" applyBorder="0" applyProtection="0">
      <alignment vertical="center"/>
    </xf>
    <xf numFmtId="0" fontId="4" fillId="17" borderId="0" applyBorder="0" applyProtection="0">
      <alignment vertical="center"/>
    </xf>
    <xf numFmtId="0" fontId="3" fillId="18" borderId="0" applyBorder="0" applyProtection="0">
      <alignment vertical="center"/>
    </xf>
    <xf numFmtId="0" fontId="2" fillId="19" borderId="0" applyBorder="0" applyProtection="0">
      <alignment vertical="center"/>
    </xf>
    <xf numFmtId="0" fontId="2" fillId="20" borderId="0" applyBorder="0" applyProtection="0">
      <alignment vertical="center"/>
    </xf>
    <xf numFmtId="0" fontId="2" fillId="21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22" borderId="0" applyBorder="0" applyProtection="0">
      <alignment vertical="center"/>
    </xf>
    <xf numFmtId="0" fontId="5" fillId="3" borderId="0" applyBorder="0" applyProtection="0">
      <alignment vertical="center"/>
    </xf>
    <xf numFmtId="0" fontId="6" fillId="23" borderId="0" applyBorder="0" applyProtection="0">
      <alignment vertical="center"/>
    </xf>
    <xf numFmtId="0" fontId="7" fillId="24" borderId="1" applyProtection="0">
      <alignment vertical="center"/>
    </xf>
    <xf numFmtId="0" fontId="8" fillId="25" borderId="2" applyProtection="0">
      <alignment vertical="center"/>
    </xf>
    <xf numFmtId="0" fontId="9" fillId="26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2" fillId="4" borderId="0" applyBorder="0" applyProtection="0">
      <alignment vertical="center"/>
    </xf>
    <xf numFmtId="0" fontId="13" fillId="4" borderId="0" applyBorder="0" applyProtection="0">
      <alignment vertical="center"/>
    </xf>
    <xf numFmtId="0" fontId="14" fillId="0" borderId="0" applyBorder="0" applyProtection="0">
      <alignment vertical="center"/>
    </xf>
    <xf numFmtId="0" fontId="15" fillId="0" borderId="0" applyBorder="0" applyProtection="0">
      <alignment vertical="center"/>
    </xf>
    <xf numFmtId="0" fontId="16" fillId="0" borderId="3" applyProtection="0">
      <alignment vertical="center"/>
    </xf>
    <xf numFmtId="0" fontId="17" fillId="0" borderId="0" applyBorder="0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Border="0" applyProtection="0">
      <alignment vertical="center"/>
    </xf>
    <xf numFmtId="0" fontId="20" fillId="0" borderId="0" applyNumberFormat="0" applyFill="0" applyBorder="0" applyProtection="0">
      <alignment vertical="top"/>
      <protection locked="0"/>
    </xf>
    <xf numFmtId="0" fontId="20" fillId="0" borderId="0" applyNumberFormat="0" applyFill="0" applyBorder="0" applyProtection="0">
      <alignment vertical="top"/>
      <protection locked="0"/>
    </xf>
    <xf numFmtId="0" fontId="20" fillId="0" borderId="0" applyNumberFormat="0" applyFill="0" applyBorder="0" applyProtection="0">
      <alignment vertical="top"/>
      <protection locked="0"/>
    </xf>
    <xf numFmtId="0" fontId="20" fillId="0" borderId="0" applyNumberFormat="0" applyFill="0" applyBorder="0" applyProtection="0">
      <alignment vertical="top"/>
      <protection locked="0"/>
    </xf>
    <xf numFmtId="0" fontId="21" fillId="0" borderId="0" applyBorder="0" applyProtection="0">
      <alignment vertical="center"/>
    </xf>
    <xf numFmtId="0" fontId="22" fillId="7" borderId="1" applyProtection="0">
      <alignment vertical="center"/>
    </xf>
    <xf numFmtId="0" fontId="23" fillId="0" borderId="6" applyProtection="0">
      <alignment vertical="center"/>
    </xf>
    <xf numFmtId="0" fontId="24" fillId="27" borderId="0" applyBorder="0" applyProtection="0">
      <alignment vertical="center"/>
    </xf>
    <xf numFmtId="0" fontId="25" fillId="28" borderId="0" applyBorder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" fillId="0" borderId="0">
      <alignment vertical="center"/>
    </xf>
    <xf numFmtId="0" fontId="26" fillId="0" borderId="0"/>
    <xf numFmtId="0" fontId="55" fillId="0" borderId="0">
      <alignment vertical="center"/>
    </xf>
    <xf numFmtId="0" fontId="27" fillId="27" borderId="1" applyProtection="0">
      <alignment vertical="center"/>
    </xf>
    <xf numFmtId="0" fontId="26" fillId="27" borderId="7" applyProtection="0">
      <alignment vertical="center"/>
    </xf>
    <xf numFmtId="0" fontId="28" fillId="24" borderId="8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0" fillId="0" borderId="9" applyProtection="0">
      <alignment vertical="center"/>
    </xf>
    <xf numFmtId="0" fontId="6" fillId="0" borderId="0" applyBorder="0" applyProtection="0">
      <alignment vertical="center"/>
    </xf>
    <xf numFmtId="0" fontId="31" fillId="0" borderId="0" applyBorder="0" applyProtection="0">
      <alignment vertical="center"/>
    </xf>
  </cellStyleXfs>
  <cellXfs count="410">
    <xf numFmtId="0" fontId="0" fillId="0" borderId="0" xfId="0"/>
    <xf numFmtId="0" fontId="17" fillId="0" borderId="0" xfId="0" applyFont="1" applyAlignment="1">
      <alignment vertical="top" wrapText="1"/>
    </xf>
    <xf numFmtId="16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3" fillId="29" borderId="10" xfId="0" applyNumberFormat="1" applyFont="1" applyFill="1" applyBorder="1" applyAlignment="1">
      <alignment horizontal="left" vertical="top" wrapText="1"/>
    </xf>
    <xf numFmtId="0" fontId="3" fillId="29" borderId="10" xfId="0" applyFont="1" applyFill="1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left" vertical="top"/>
    </xf>
    <xf numFmtId="0" fontId="26" fillId="0" borderId="10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29" borderId="10" xfId="0" applyNumberFormat="1" applyFill="1" applyBorder="1" applyAlignment="1">
      <alignment horizontal="center"/>
    </xf>
    <xf numFmtId="0" fontId="3" fillId="29" borderId="10" xfId="0" applyFont="1" applyFill="1" applyBorder="1" applyAlignment="1">
      <alignment horizontal="center"/>
    </xf>
    <xf numFmtId="1" fontId="0" fillId="29" borderId="10" xfId="0" applyNumberFormat="1" applyFill="1" applyBorder="1" applyAlignment="1">
      <alignment horizontal="center"/>
    </xf>
    <xf numFmtId="1" fontId="3" fillId="29" borderId="10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3" fillId="0" borderId="0" xfId="0" applyFont="1"/>
    <xf numFmtId="0" fontId="3" fillId="30" borderId="0" xfId="0" applyFont="1" applyFill="1"/>
    <xf numFmtId="2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" fontId="33" fillId="0" borderId="0" xfId="0" applyNumberFormat="1" applyFont="1" applyAlignment="1">
      <alignment horizontal="center"/>
    </xf>
    <xf numFmtId="0" fontId="34" fillId="0" borderId="0" xfId="0" applyFont="1"/>
    <xf numFmtId="49" fontId="33" fillId="0" borderId="0" xfId="0" applyNumberFormat="1" applyFont="1"/>
    <xf numFmtId="0" fontId="33" fillId="0" borderId="10" xfId="0" applyFont="1" applyBorder="1" applyAlignment="1">
      <alignment horizontal="center" wrapText="1"/>
    </xf>
    <xf numFmtId="0" fontId="3" fillId="29" borderId="10" xfId="0" applyFont="1" applyFill="1" applyBorder="1" applyAlignment="1">
      <alignment horizontal="center" wrapText="1"/>
    </xf>
    <xf numFmtId="0" fontId="33" fillId="31" borderId="10" xfId="0" applyFont="1" applyFill="1" applyBorder="1" applyAlignment="1">
      <alignment horizontal="center" wrapText="1"/>
    </xf>
    <xf numFmtId="0" fontId="33" fillId="29" borderId="10" xfId="0" applyFont="1" applyFill="1" applyBorder="1" applyAlignment="1">
      <alignment horizontal="center" wrapText="1"/>
    </xf>
    <xf numFmtId="1" fontId="33" fillId="29" borderId="10" xfId="0" applyNumberFormat="1" applyFont="1" applyFill="1" applyBorder="1" applyAlignment="1">
      <alignment horizontal="center" wrapText="1"/>
    </xf>
    <xf numFmtId="165" fontId="33" fillId="29" borderId="10" xfId="0" applyNumberFormat="1" applyFont="1" applyFill="1" applyBorder="1" applyAlignment="1">
      <alignment horizontal="center" wrapText="1"/>
    </xf>
    <xf numFmtId="49" fontId="33" fillId="30" borderId="10" xfId="0" applyNumberFormat="1" applyFont="1" applyFill="1" applyBorder="1" applyAlignment="1">
      <alignment horizontal="center" wrapText="1"/>
    </xf>
    <xf numFmtId="0" fontId="33" fillId="30" borderId="10" xfId="0" applyFont="1" applyFill="1" applyBorder="1" applyAlignment="1">
      <alignment horizontal="center" wrapText="1"/>
    </xf>
    <xf numFmtId="0" fontId="3" fillId="30" borderId="10" xfId="0" applyFont="1" applyFill="1" applyBorder="1"/>
    <xf numFmtId="0" fontId="35" fillId="32" borderId="10" xfId="0" applyFont="1" applyFill="1" applyBorder="1" applyAlignment="1">
      <alignment horizontal="center"/>
    </xf>
    <xf numFmtId="2" fontId="33" fillId="30" borderId="10" xfId="0" applyNumberFormat="1" applyFont="1" applyFill="1" applyBorder="1" applyAlignment="1">
      <alignment horizontal="center"/>
    </xf>
    <xf numFmtId="0" fontId="33" fillId="0" borderId="10" xfId="0" applyFont="1" applyBorder="1"/>
    <xf numFmtId="1" fontId="33" fillId="0" borderId="10" xfId="0" applyNumberFormat="1" applyFont="1" applyBorder="1"/>
    <xf numFmtId="1" fontId="33" fillId="30" borderId="10" xfId="0" applyNumberFormat="1" applyFont="1" applyFill="1" applyBorder="1" applyAlignment="1">
      <alignment horizontal="center"/>
    </xf>
    <xf numFmtId="1" fontId="34" fillId="30" borderId="10" xfId="0" applyNumberFormat="1" applyFont="1" applyFill="1" applyBorder="1" applyAlignment="1">
      <alignment horizontal="center"/>
    </xf>
    <xf numFmtId="49" fontId="36" fillId="30" borderId="10" xfId="0" applyNumberFormat="1" applyFont="1" applyFill="1" applyBorder="1"/>
    <xf numFmtId="49" fontId="33" fillId="30" borderId="10" xfId="0" applyNumberFormat="1" applyFont="1" applyFill="1" applyBorder="1"/>
    <xf numFmtId="0" fontId="35" fillId="0" borderId="10" xfId="0" applyFont="1" applyBorder="1" applyAlignment="1">
      <alignment horizontal="center"/>
    </xf>
    <xf numFmtId="0" fontId="33" fillId="30" borderId="10" xfId="0" applyFont="1" applyFill="1" applyBorder="1"/>
    <xf numFmtId="1" fontId="36" fillId="30" borderId="10" xfId="0" applyNumberFormat="1" applyFont="1" applyFill="1" applyBorder="1" applyAlignment="1">
      <alignment horizontal="center"/>
    </xf>
    <xf numFmtId="0" fontId="3" fillId="30" borderId="22" xfId="0" applyFont="1" applyFill="1" applyBorder="1"/>
    <xf numFmtId="0" fontId="33" fillId="33" borderId="10" xfId="0" applyFont="1" applyFill="1" applyBorder="1" applyAlignment="1">
      <alignment horizontal="center"/>
    </xf>
    <xf numFmtId="2" fontId="33" fillId="33" borderId="10" xfId="0" applyNumberFormat="1" applyFont="1" applyFill="1" applyBorder="1" applyAlignment="1">
      <alignment horizontal="center"/>
    </xf>
    <xf numFmtId="1" fontId="33" fillId="33" borderId="10" xfId="0" applyNumberFormat="1" applyFont="1" applyFill="1" applyBorder="1" applyAlignment="1">
      <alignment horizontal="center"/>
    </xf>
    <xf numFmtId="0" fontId="33" fillId="34" borderId="10" xfId="0" applyFont="1" applyFill="1" applyBorder="1" applyAlignment="1">
      <alignment horizontal="center"/>
    </xf>
    <xf numFmtId="0" fontId="33" fillId="30" borderId="10" xfId="0" applyFont="1" applyFill="1" applyBorder="1" applyAlignment="1">
      <alignment horizontal="center"/>
    </xf>
    <xf numFmtId="0" fontId="34" fillId="30" borderId="10" xfId="0" applyFont="1" applyFill="1" applyBorder="1"/>
    <xf numFmtId="0" fontId="33" fillId="35" borderId="10" xfId="0" applyFont="1" applyFill="1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3" fillId="36" borderId="0" xfId="0" applyFont="1" applyFill="1"/>
    <xf numFmtId="165" fontId="37" fillId="0" borderId="0" xfId="0" applyNumberFormat="1" applyFont="1"/>
    <xf numFmtId="165" fontId="37" fillId="0" borderId="0" xfId="0" applyNumberFormat="1" applyFont="1" applyAlignment="1">
      <alignment horizontal="center"/>
    </xf>
    <xf numFmtId="165" fontId="37" fillId="36" borderId="0" xfId="0" applyNumberFormat="1" applyFont="1" applyFill="1"/>
    <xf numFmtId="1" fontId="37" fillId="0" borderId="0" xfId="0" applyNumberFormat="1" applyFont="1"/>
    <xf numFmtId="1" fontId="37" fillId="0" borderId="0" xfId="0" applyNumberFormat="1" applyFont="1" applyAlignment="1">
      <alignment vertical="center" wrapText="1"/>
    </xf>
    <xf numFmtId="1" fontId="38" fillId="36" borderId="0" xfId="0" applyNumberFormat="1" applyFont="1" applyFill="1"/>
    <xf numFmtId="1" fontId="0" fillId="0" borderId="0" xfId="0" applyNumberFormat="1"/>
    <xf numFmtId="1" fontId="39" fillId="0" borderId="0" xfId="0" applyNumberFormat="1" applyFont="1"/>
    <xf numFmtId="0" fontId="0" fillId="37" borderId="0" xfId="0" applyFill="1"/>
    <xf numFmtId="0" fontId="3" fillId="37" borderId="0" xfId="0" applyFont="1" applyFill="1"/>
    <xf numFmtId="1" fontId="32" fillId="37" borderId="0" xfId="0" applyNumberFormat="1" applyFont="1" applyFill="1"/>
    <xf numFmtId="0" fontId="37" fillId="0" borderId="0" xfId="0" applyFont="1"/>
    <xf numFmtId="165" fontId="37" fillId="0" borderId="0" xfId="0" applyNumberFormat="1" applyFont="1" applyAlignment="1">
      <alignment vertical="center" wrapText="1"/>
    </xf>
    <xf numFmtId="0" fontId="39" fillId="0" borderId="0" xfId="0" applyFont="1" applyAlignment="1">
      <alignment horizontal="left"/>
    </xf>
    <xf numFmtId="0" fontId="0" fillId="30" borderId="0" xfId="0" applyFill="1"/>
    <xf numFmtId="0" fontId="0" fillId="0" borderId="0" xfId="0" applyAlignment="1">
      <alignment horizontal="left"/>
    </xf>
    <xf numFmtId="0" fontId="40" fillId="0" borderId="0" xfId="0" applyFont="1"/>
    <xf numFmtId="1" fontId="33" fillId="36" borderId="0" xfId="0" applyNumberFormat="1" applyFont="1" applyFill="1"/>
    <xf numFmtId="0" fontId="20" fillId="0" borderId="0" xfId="45" applyAlignment="1" applyProtection="1"/>
    <xf numFmtId="164" fontId="0" fillId="0" borderId="0" xfId="0" applyNumberForma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30" borderId="10" xfId="0" applyFill="1" applyBorder="1"/>
    <xf numFmtId="1" fontId="0" fillId="30" borderId="10" xfId="0" applyNumberFormat="1" applyFill="1" applyBorder="1" applyAlignment="1">
      <alignment horizontal="center"/>
    </xf>
    <xf numFmtId="166" fontId="0" fillId="30" borderId="10" xfId="0" applyNumberFormat="1" applyFill="1" applyBorder="1" applyAlignment="1">
      <alignment horizontal="center"/>
    </xf>
    <xf numFmtId="0" fontId="0" fillId="0" borderId="12" xfId="0" applyBorder="1"/>
    <xf numFmtId="164" fontId="0" fillId="0" borderId="21" xfId="0" applyNumberFormat="1" applyBorder="1" applyAlignment="1">
      <alignment horizontal="center" vertical="center"/>
    </xf>
    <xf numFmtId="164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0" fontId="33" fillId="30" borderId="0" xfId="0" applyFont="1" applyFill="1"/>
    <xf numFmtId="0" fontId="41" fillId="0" borderId="0" xfId="0" applyFont="1"/>
    <xf numFmtId="165" fontId="41" fillId="29" borderId="10" xfId="0" applyNumberFormat="1" applyFont="1" applyFill="1" applyBorder="1" applyAlignment="1">
      <alignment horizontal="center" wrapText="1"/>
    </xf>
    <xf numFmtId="1" fontId="34" fillId="39" borderId="10" xfId="0" applyNumberFormat="1" applyFont="1" applyFill="1" applyBorder="1" applyAlignment="1">
      <alignment horizontal="center"/>
    </xf>
    <xf numFmtId="165" fontId="33" fillId="30" borderId="10" xfId="0" applyNumberFormat="1" applyFont="1" applyFill="1" applyBorder="1" applyAlignment="1">
      <alignment horizontal="center" wrapText="1"/>
    </xf>
    <xf numFmtId="0" fontId="33" fillId="0" borderId="10" xfId="0" applyFont="1" applyBorder="1" applyAlignment="1">
      <alignment horizontal="center"/>
    </xf>
    <xf numFmtId="0" fontId="41" fillId="33" borderId="10" xfId="0" applyFont="1" applyFill="1" applyBorder="1" applyAlignment="1">
      <alignment horizontal="center"/>
    </xf>
    <xf numFmtId="0" fontId="33" fillId="39" borderId="10" xfId="0" applyFont="1" applyFill="1" applyBorder="1" applyAlignment="1">
      <alignment horizontal="center"/>
    </xf>
    <xf numFmtId="0" fontId="41" fillId="30" borderId="10" xfId="0" applyFont="1" applyFill="1" applyBorder="1"/>
    <xf numFmtId="0" fontId="42" fillId="0" borderId="0" xfId="58" applyFont="1"/>
    <xf numFmtId="166" fontId="42" fillId="0" borderId="12" xfId="58" applyNumberFormat="1" applyFont="1" applyBorder="1" applyAlignment="1">
      <alignment horizontal="center"/>
    </xf>
    <xf numFmtId="166" fontId="42" fillId="0" borderId="0" xfId="58" applyNumberFormat="1" applyFont="1"/>
    <xf numFmtId="1" fontId="42" fillId="0" borderId="0" xfId="58" applyNumberFormat="1" applyFont="1"/>
    <xf numFmtId="0" fontId="42" fillId="0" borderId="12" xfId="58" applyFont="1" applyBorder="1" applyAlignment="1">
      <alignment horizontal="center"/>
    </xf>
    <xf numFmtId="0" fontId="42" fillId="0" borderId="0" xfId="58" applyFont="1" applyAlignment="1">
      <alignment horizontal="center"/>
    </xf>
    <xf numFmtId="0" fontId="42" fillId="39" borderId="0" xfId="58" applyFont="1" applyFill="1" applyAlignment="1">
      <alignment horizontal="center"/>
    </xf>
    <xf numFmtId="0" fontId="42" fillId="30" borderId="0" xfId="58" applyFont="1" applyFill="1" applyAlignment="1">
      <alignment horizontal="center"/>
    </xf>
    <xf numFmtId="1" fontId="42" fillId="0" borderId="0" xfId="58" applyNumberFormat="1" applyFont="1" applyAlignment="1">
      <alignment horizontal="center"/>
    </xf>
    <xf numFmtId="0" fontId="43" fillId="0" borderId="0" xfId="58" applyFont="1"/>
    <xf numFmtId="0" fontId="44" fillId="0" borderId="0" xfId="58" applyFont="1"/>
    <xf numFmtId="0" fontId="44" fillId="0" borderId="0" xfId="58" applyFont="1" applyAlignment="1">
      <alignment horizontal="center"/>
    </xf>
    <xf numFmtId="164" fontId="44" fillId="0" borderId="22" xfId="58" applyNumberFormat="1" applyFont="1" applyBorder="1" applyAlignment="1">
      <alignment horizontal="center"/>
    </xf>
    <xf numFmtId="166" fontId="44" fillId="0" borderId="10" xfId="58" applyNumberFormat="1" applyFont="1" applyBorder="1" applyAlignment="1">
      <alignment horizontal="center"/>
    </xf>
    <xf numFmtId="166" fontId="44" fillId="40" borderId="23" xfId="58" applyNumberFormat="1" applyFont="1" applyFill="1" applyBorder="1" applyAlignment="1">
      <alignment horizontal="center" wrapText="1"/>
    </xf>
    <xf numFmtId="1" fontId="44" fillId="41" borderId="22" xfId="58" applyNumberFormat="1" applyFont="1" applyFill="1" applyBorder="1" applyAlignment="1">
      <alignment horizontal="center" wrapText="1"/>
    </xf>
    <xf numFmtId="0" fontId="44" fillId="0" borderId="10" xfId="58" applyFont="1" applyBorder="1" applyAlignment="1">
      <alignment horizontal="center"/>
    </xf>
    <xf numFmtId="0" fontId="44" fillId="0" borderId="23" xfId="58" applyFont="1" applyBorder="1" applyAlignment="1">
      <alignment horizontal="center"/>
    </xf>
    <xf numFmtId="0" fontId="44" fillId="39" borderId="10" xfId="58" applyFont="1" applyFill="1" applyBorder="1" applyAlignment="1">
      <alignment horizontal="center"/>
    </xf>
    <xf numFmtId="0" fontId="44" fillId="30" borderId="10" xfId="58" applyFont="1" applyFill="1" applyBorder="1" applyAlignment="1">
      <alignment horizontal="center"/>
    </xf>
    <xf numFmtId="1" fontId="44" fillId="0" borderId="10" xfId="58" applyNumberFormat="1" applyFont="1" applyBorder="1" applyAlignment="1">
      <alignment horizontal="center"/>
    </xf>
    <xf numFmtId="0" fontId="45" fillId="0" borderId="0" xfId="46" applyFont="1" applyAlignment="1" applyProtection="1">
      <alignment horizontal="center"/>
    </xf>
    <xf numFmtId="0" fontId="46" fillId="0" borderId="0" xfId="58" applyFont="1" applyAlignment="1">
      <alignment horizontal="center"/>
    </xf>
    <xf numFmtId="164" fontId="44" fillId="42" borderId="22" xfId="58" applyNumberFormat="1" applyFont="1" applyFill="1" applyBorder="1" applyAlignment="1">
      <alignment horizontal="center"/>
    </xf>
    <xf numFmtId="0" fontId="44" fillId="43" borderId="23" xfId="59" applyFont="1" applyFill="1" applyBorder="1" applyAlignment="1">
      <alignment horizontal="center"/>
    </xf>
    <xf numFmtId="0" fontId="44" fillId="43" borderId="10" xfId="59" applyFont="1" applyFill="1" applyBorder="1" applyAlignment="1">
      <alignment horizontal="center"/>
    </xf>
    <xf numFmtId="0" fontId="44" fillId="44" borderId="10" xfId="59" applyFont="1" applyFill="1" applyBorder="1" applyAlignment="1">
      <alignment horizontal="right"/>
    </xf>
    <xf numFmtId="0" fontId="44" fillId="44" borderId="10" xfId="59" applyFont="1" applyFill="1" applyBorder="1" applyAlignment="1">
      <alignment horizontal="center"/>
    </xf>
    <xf numFmtId="1" fontId="44" fillId="29" borderId="10" xfId="58" applyNumberFormat="1" applyFont="1" applyFill="1" applyBorder="1" applyAlignment="1">
      <alignment horizontal="center"/>
    </xf>
    <xf numFmtId="1" fontId="47" fillId="29" borderId="10" xfId="58" applyNumberFormat="1" applyFont="1" applyFill="1" applyBorder="1" applyAlignment="1">
      <alignment horizontal="center"/>
    </xf>
    <xf numFmtId="166" fontId="45" fillId="43" borderId="0" xfId="46" applyNumberFormat="1" applyFont="1" applyFill="1" applyAlignment="1" applyProtection="1">
      <alignment horizontal="right"/>
    </xf>
    <xf numFmtId="166" fontId="44" fillId="43" borderId="0" xfId="59" applyNumberFormat="1" applyFont="1" applyFill="1" applyAlignment="1">
      <alignment horizontal="right"/>
    </xf>
    <xf numFmtId="0" fontId="44" fillId="0" borderId="0" xfId="58" applyFont="1" applyAlignment="1">
      <alignment horizontal="right"/>
    </xf>
    <xf numFmtId="167" fontId="48" fillId="0" borderId="22" xfId="46" applyNumberFormat="1" applyFont="1" applyBorder="1" applyAlignment="1" applyProtection="1">
      <alignment horizontal="center"/>
    </xf>
    <xf numFmtId="1" fontId="49" fillId="39" borderId="24" xfId="59" applyNumberFormat="1" applyFont="1" applyFill="1" applyBorder="1" applyAlignment="1">
      <alignment horizontal="center"/>
    </xf>
    <xf numFmtId="1" fontId="44" fillId="29" borderId="25" xfId="59" applyNumberFormat="1" applyFont="1" applyFill="1" applyBorder="1" applyAlignment="1">
      <alignment horizontal="center"/>
    </xf>
    <xf numFmtId="1" fontId="44" fillId="29" borderId="22" xfId="59" applyNumberFormat="1" applyFont="1" applyFill="1" applyBorder="1" applyAlignment="1">
      <alignment horizontal="center"/>
    </xf>
    <xf numFmtId="0" fontId="44" fillId="29" borderId="10" xfId="59" applyFont="1" applyFill="1" applyBorder="1" applyAlignment="1">
      <alignment horizontal="right"/>
    </xf>
    <xf numFmtId="0" fontId="44" fillId="29" borderId="23" xfId="59" applyFont="1" applyFill="1" applyBorder="1" applyAlignment="1">
      <alignment horizontal="right"/>
    </xf>
    <xf numFmtId="0" fontId="44" fillId="29" borderId="10" xfId="59" applyFont="1" applyFill="1" applyBorder="1" applyAlignment="1">
      <alignment horizontal="center"/>
    </xf>
    <xf numFmtId="1" fontId="50" fillId="29" borderId="10" xfId="59" applyNumberFormat="1" applyFont="1" applyFill="1" applyBorder="1" applyAlignment="1">
      <alignment horizontal="center"/>
    </xf>
    <xf numFmtId="1" fontId="47" fillId="29" borderId="10" xfId="59" applyNumberFormat="1" applyFont="1" applyFill="1" applyBorder="1" applyAlignment="1">
      <alignment horizontal="center"/>
    </xf>
    <xf numFmtId="0" fontId="44" fillId="29" borderId="0" xfId="59" applyFont="1" applyFill="1" applyAlignment="1">
      <alignment horizontal="right"/>
    </xf>
    <xf numFmtId="0" fontId="46" fillId="0" borderId="0" xfId="58" applyFont="1" applyAlignment="1">
      <alignment horizontal="right"/>
    </xf>
    <xf numFmtId="167" fontId="51" fillId="45" borderId="22" xfId="46" applyNumberFormat="1" applyFont="1" applyFill="1" applyBorder="1" applyAlignment="1" applyProtection="1">
      <alignment horizontal="center"/>
    </xf>
    <xf numFmtId="0" fontId="44" fillId="39" borderId="0" xfId="58" applyFont="1" applyFill="1" applyAlignment="1">
      <alignment horizontal="center"/>
    </xf>
    <xf numFmtId="0" fontId="44" fillId="39" borderId="23" xfId="58" applyFont="1" applyFill="1" applyBorder="1" applyAlignment="1">
      <alignment horizontal="center"/>
    </xf>
    <xf numFmtId="0" fontId="44" fillId="39" borderId="22" xfId="58" applyFont="1" applyFill="1" applyBorder="1" applyAlignment="1">
      <alignment horizontal="center"/>
    </xf>
    <xf numFmtId="0" fontId="44" fillId="46" borderId="10" xfId="59" applyFont="1" applyFill="1" applyBorder="1" applyAlignment="1">
      <alignment horizontal="right"/>
    </xf>
    <xf numFmtId="0" fontId="44" fillId="46" borderId="23" xfId="59" applyFont="1" applyFill="1" applyBorder="1" applyAlignment="1">
      <alignment horizontal="right"/>
    </xf>
    <xf numFmtId="0" fontId="44" fillId="46" borderId="10" xfId="59" applyFont="1" applyFill="1" applyBorder="1" applyAlignment="1">
      <alignment horizontal="center"/>
    </xf>
    <xf numFmtId="0" fontId="44" fillId="47" borderId="10" xfId="59" applyFont="1" applyFill="1" applyBorder="1" applyAlignment="1">
      <alignment horizontal="right"/>
    </xf>
    <xf numFmtId="1" fontId="50" fillId="39" borderId="10" xfId="58" applyNumberFormat="1" applyFont="1" applyFill="1" applyBorder="1" applyAlignment="1">
      <alignment horizontal="center"/>
    </xf>
    <xf numFmtId="0" fontId="44" fillId="39" borderId="0" xfId="58" applyFont="1" applyFill="1" applyAlignment="1">
      <alignment horizontal="right"/>
    </xf>
    <xf numFmtId="166" fontId="45" fillId="39" borderId="0" xfId="46" applyNumberFormat="1" applyFont="1" applyFill="1" applyAlignment="1" applyProtection="1">
      <alignment horizontal="right"/>
    </xf>
    <xf numFmtId="166" fontId="44" fillId="39" borderId="0" xfId="58" applyNumberFormat="1" applyFont="1" applyFill="1" applyAlignment="1">
      <alignment horizontal="right"/>
    </xf>
    <xf numFmtId="0" fontId="42" fillId="48" borderId="26" xfId="46" applyFont="1" applyFill="1" applyBorder="1" applyAlignment="1" applyProtection="1">
      <alignment horizontal="left"/>
    </xf>
    <xf numFmtId="166" fontId="26" fillId="20" borderId="24" xfId="0" applyNumberFormat="1" applyFont="1" applyFill="1" applyBorder="1" applyAlignment="1">
      <alignment horizontal="right"/>
    </xf>
    <xf numFmtId="1" fontId="44" fillId="49" borderId="25" xfId="58" applyNumberFormat="1" applyFont="1" applyFill="1" applyBorder="1" applyAlignment="1">
      <alignment horizontal="center"/>
    </xf>
    <xf numFmtId="0" fontId="42" fillId="30" borderId="10" xfId="58" applyFont="1" applyFill="1" applyBorder="1" applyAlignment="1">
      <alignment horizontal="center"/>
    </xf>
    <xf numFmtId="0" fontId="42" fillId="30" borderId="23" xfId="58" applyFont="1" applyFill="1" applyBorder="1" applyAlignment="1">
      <alignment horizontal="center"/>
    </xf>
    <xf numFmtId="0" fontId="42" fillId="39" borderId="10" xfId="58" applyFont="1" applyFill="1" applyBorder="1" applyAlignment="1">
      <alignment horizontal="center"/>
    </xf>
    <xf numFmtId="1" fontId="50" fillId="30" borderId="10" xfId="58" applyNumberFormat="1" applyFont="1" applyFill="1" applyBorder="1" applyAlignment="1">
      <alignment horizontal="center"/>
    </xf>
    <xf numFmtId="1" fontId="42" fillId="0" borderId="10" xfId="58" applyNumberFormat="1" applyFont="1" applyBorder="1" applyAlignment="1">
      <alignment horizontal="center"/>
    </xf>
    <xf numFmtId="1" fontId="52" fillId="0" borderId="10" xfId="58" applyNumberFormat="1" applyFont="1" applyBorder="1" applyAlignment="1">
      <alignment horizontal="center"/>
    </xf>
    <xf numFmtId="1" fontId="20" fillId="0" borderId="0" xfId="46" applyNumberFormat="1" applyAlignment="1" applyProtection="1">
      <alignment horizontal="right"/>
    </xf>
    <xf numFmtId="1" fontId="46" fillId="0" borderId="0" xfId="58" applyNumberFormat="1" applyFont="1" applyAlignment="1">
      <alignment horizontal="right"/>
    </xf>
    <xf numFmtId="1" fontId="44" fillId="0" borderId="0" xfId="58" applyNumberFormat="1" applyFont="1" applyAlignment="1">
      <alignment horizontal="right"/>
    </xf>
    <xf numFmtId="0" fontId="43" fillId="39" borderId="10" xfId="58" applyFont="1" applyFill="1" applyBorder="1" applyAlignment="1">
      <alignment horizontal="center"/>
    </xf>
    <xf numFmtId="0" fontId="42" fillId="48" borderId="22" xfId="46" applyFont="1" applyFill="1" applyBorder="1" applyAlignment="1" applyProtection="1">
      <alignment horizontal="left"/>
    </xf>
    <xf numFmtId="0" fontId="42" fillId="48" borderId="10" xfId="58" applyFont="1" applyFill="1" applyBorder="1"/>
    <xf numFmtId="166" fontId="26" fillId="20" borderId="24" xfId="0" applyNumberFormat="1" applyFont="1" applyFill="1" applyBorder="1"/>
    <xf numFmtId="0" fontId="42" fillId="50" borderId="10" xfId="58" applyFont="1" applyFill="1" applyBorder="1"/>
    <xf numFmtId="0" fontId="42" fillId="51" borderId="10" xfId="58" applyFont="1" applyFill="1" applyBorder="1"/>
    <xf numFmtId="0" fontId="53" fillId="0" borderId="0" xfId="58" applyFont="1" applyAlignment="1">
      <alignment horizontal="center"/>
    </xf>
    <xf numFmtId="0" fontId="42" fillId="48" borderId="22" xfId="58" applyFont="1" applyFill="1" applyBorder="1"/>
    <xf numFmtId="0" fontId="44" fillId="48" borderId="10" xfId="58" applyFont="1" applyFill="1" applyBorder="1"/>
    <xf numFmtId="0" fontId="44" fillId="39" borderId="10" xfId="58" applyFont="1" applyFill="1" applyBorder="1" applyAlignment="1">
      <alignment horizontal="right"/>
    </xf>
    <xf numFmtId="0" fontId="44" fillId="39" borderId="23" xfId="58" applyFont="1" applyFill="1" applyBorder="1" applyAlignment="1">
      <alignment horizontal="right"/>
    </xf>
    <xf numFmtId="0" fontId="42" fillId="33" borderId="16" xfId="58" applyFont="1" applyFill="1" applyBorder="1"/>
    <xf numFmtId="0" fontId="20" fillId="0" borderId="0" xfId="46" applyAlignment="1" applyProtection="1"/>
    <xf numFmtId="0" fontId="42" fillId="0" borderId="18" xfId="58" applyFont="1" applyBorder="1"/>
    <xf numFmtId="166" fontId="42" fillId="52" borderId="18" xfId="58" applyNumberFormat="1" applyFont="1" applyFill="1" applyBorder="1" applyAlignment="1">
      <alignment horizontal="center"/>
    </xf>
    <xf numFmtId="166" fontId="42" fillId="44" borderId="12" xfId="58" applyNumberFormat="1" applyFont="1" applyFill="1" applyBorder="1" applyAlignment="1">
      <alignment horizontal="center"/>
    </xf>
    <xf numFmtId="166" fontId="42" fillId="53" borderId="12" xfId="58" applyNumberFormat="1" applyFont="1" applyFill="1" applyBorder="1" applyAlignment="1">
      <alignment horizontal="center"/>
    </xf>
    <xf numFmtId="0" fontId="44" fillId="54" borderId="23" xfId="61" applyFont="1" applyFill="1" applyBorder="1" applyAlignment="1">
      <alignment horizontal="center"/>
    </xf>
    <xf numFmtId="0" fontId="44" fillId="54" borderId="10" xfId="61" applyFont="1" applyFill="1" applyBorder="1" applyAlignment="1">
      <alignment horizontal="center"/>
    </xf>
    <xf numFmtId="0" fontId="44" fillId="55" borderId="10" xfId="61" applyFont="1" applyFill="1" applyBorder="1" applyAlignment="1">
      <alignment horizontal="right"/>
    </xf>
    <xf numFmtId="0" fontId="44" fillId="55" borderId="10" xfId="61" applyFont="1" applyFill="1" applyBorder="1" applyAlignment="1">
      <alignment horizontal="center"/>
    </xf>
    <xf numFmtId="166" fontId="45" fillId="43" borderId="17" xfId="48" applyNumberFormat="1" applyFont="1" applyFill="1" applyBorder="1" applyAlignment="1" applyProtection="1">
      <alignment horizontal="right"/>
    </xf>
    <xf numFmtId="166" fontId="44" fillId="43" borderId="0" xfId="61" applyNumberFormat="1" applyFont="1" applyFill="1" applyAlignment="1">
      <alignment horizontal="right"/>
    </xf>
    <xf numFmtId="1" fontId="49" fillId="39" borderId="0" xfId="59" applyNumberFormat="1" applyFont="1" applyFill="1" applyAlignment="1">
      <alignment horizontal="center"/>
    </xf>
    <xf numFmtId="1" fontId="44" fillId="29" borderId="23" xfId="59" applyNumberFormat="1" applyFont="1" applyFill="1" applyBorder="1" applyAlignment="1">
      <alignment horizontal="center"/>
    </xf>
    <xf numFmtId="0" fontId="44" fillId="43" borderId="23" xfId="61" applyFont="1" applyFill="1" applyBorder="1" applyAlignment="1">
      <alignment horizontal="center"/>
    </xf>
    <xf numFmtId="0" fontId="44" fillId="43" borderId="22" xfId="61" applyFont="1" applyFill="1" applyBorder="1" applyAlignment="1">
      <alignment horizontal="center"/>
    </xf>
    <xf numFmtId="0" fontId="44" fillId="44" borderId="10" xfId="61" applyFont="1" applyFill="1" applyBorder="1" applyAlignment="1">
      <alignment horizontal="right"/>
    </xf>
    <xf numFmtId="0" fontId="44" fillId="44" borderId="23" xfId="61" applyFont="1" applyFill="1" applyBorder="1" applyAlignment="1">
      <alignment horizontal="right"/>
    </xf>
    <xf numFmtId="0" fontId="44" fillId="44" borderId="10" xfId="61" applyFont="1" applyFill="1" applyBorder="1" applyAlignment="1">
      <alignment horizontal="center"/>
    </xf>
    <xf numFmtId="166" fontId="45" fillId="43" borderId="0" xfId="48" applyNumberFormat="1" applyFont="1" applyFill="1" applyAlignment="1" applyProtection="1">
      <alignment horizontal="right"/>
    </xf>
    <xf numFmtId="1" fontId="49" fillId="39" borderId="10" xfId="59" applyNumberFormat="1" applyFont="1" applyFill="1" applyBorder="1" applyAlignment="1">
      <alignment horizontal="center"/>
    </xf>
    <xf numFmtId="0" fontId="44" fillId="43" borderId="10" xfId="61" applyFont="1" applyFill="1" applyBorder="1" applyAlignment="1">
      <alignment horizontal="center"/>
    </xf>
    <xf numFmtId="0" fontId="44" fillId="44" borderId="22" xfId="61" applyFont="1" applyFill="1" applyBorder="1" applyAlignment="1">
      <alignment horizontal="right"/>
    </xf>
    <xf numFmtId="0" fontId="44" fillId="46" borderId="11" xfId="59" applyFont="1" applyFill="1" applyBorder="1" applyAlignment="1">
      <alignment horizontal="right"/>
    </xf>
    <xf numFmtId="0" fontId="44" fillId="46" borderId="16" xfId="59" applyFont="1" applyFill="1" applyBorder="1" applyAlignment="1">
      <alignment horizontal="right"/>
    </xf>
    <xf numFmtId="0" fontId="44" fillId="46" borderId="11" xfId="59" applyFont="1" applyFill="1" applyBorder="1" applyAlignment="1">
      <alignment horizontal="center"/>
    </xf>
    <xf numFmtId="0" fontId="44" fillId="47" borderId="11" xfId="59" applyFont="1" applyFill="1" applyBorder="1" applyAlignment="1">
      <alignment horizontal="right"/>
    </xf>
    <xf numFmtId="0" fontId="42" fillId="30" borderId="10" xfId="58" quotePrefix="1" applyFont="1" applyFill="1" applyBorder="1" applyAlignment="1">
      <alignment horizontal="center"/>
    </xf>
    <xf numFmtId="166" fontId="26" fillId="20" borderId="0" xfId="0" applyNumberFormat="1" applyFont="1" applyFill="1"/>
    <xf numFmtId="1" fontId="44" fillId="49" borderId="15" xfId="58" applyNumberFormat="1" applyFont="1" applyFill="1" applyBorder="1" applyAlignment="1">
      <alignment horizontal="center"/>
    </xf>
    <xf numFmtId="0" fontId="43" fillId="39" borderId="0" xfId="58" applyFont="1" applyFill="1" applyAlignment="1">
      <alignment horizontal="center"/>
    </xf>
    <xf numFmtId="166" fontId="44" fillId="0" borderId="11" xfId="58" applyNumberFormat="1" applyFont="1" applyBorder="1" applyAlignment="1">
      <alignment horizontal="center"/>
    </xf>
    <xf numFmtId="1" fontId="44" fillId="29" borderId="0" xfId="59" applyNumberFormat="1" applyFont="1" applyFill="1" applyAlignment="1">
      <alignment horizontal="center"/>
    </xf>
    <xf numFmtId="0" fontId="44" fillId="29" borderId="0" xfId="59" applyFont="1" applyFill="1" applyAlignment="1">
      <alignment horizontal="center"/>
    </xf>
    <xf numFmtId="1" fontId="50" fillId="29" borderId="0" xfId="59" applyNumberFormat="1" applyFont="1" applyFill="1" applyAlignment="1">
      <alignment horizontal="center"/>
    </xf>
    <xf numFmtId="0" fontId="54" fillId="48" borderId="22" xfId="46" applyFont="1" applyFill="1" applyBorder="1" applyAlignment="1" applyProtection="1">
      <alignment horizontal="left"/>
    </xf>
    <xf numFmtId="0" fontId="44" fillId="29" borderId="13" xfId="59" applyFont="1" applyFill="1" applyBorder="1" applyAlignment="1">
      <alignment horizontal="right"/>
    </xf>
    <xf numFmtId="0" fontId="44" fillId="29" borderId="21" xfId="59" applyFont="1" applyFill="1" applyBorder="1" applyAlignment="1">
      <alignment horizontal="right"/>
    </xf>
    <xf numFmtId="0" fontId="44" fillId="29" borderId="13" xfId="59" applyFont="1" applyFill="1" applyBorder="1" applyAlignment="1">
      <alignment horizontal="center"/>
    </xf>
    <xf numFmtId="0" fontId="44" fillId="33" borderId="10" xfId="59" applyFont="1" applyFill="1" applyBorder="1" applyAlignment="1">
      <alignment horizontal="center"/>
    </xf>
    <xf numFmtId="0" fontId="44" fillId="33" borderId="23" xfId="59" applyFont="1" applyFill="1" applyBorder="1" applyAlignment="1">
      <alignment horizontal="center"/>
    </xf>
    <xf numFmtId="164" fontId="44" fillId="0" borderId="22" xfId="59" applyNumberFormat="1" applyFont="1" applyBorder="1" applyAlignment="1">
      <alignment horizontal="center"/>
    </xf>
    <xf numFmtId="166" fontId="44" fillId="0" borderId="10" xfId="59" applyNumberFormat="1" applyFont="1" applyBorder="1" applyAlignment="1">
      <alignment horizontal="center"/>
    </xf>
    <xf numFmtId="1" fontId="44" fillId="40" borderId="23" xfId="59" applyNumberFormat="1" applyFont="1" applyFill="1" applyBorder="1" applyAlignment="1">
      <alignment horizontal="center" wrapText="1"/>
    </xf>
    <xf numFmtId="1" fontId="44" fillId="41" borderId="22" xfId="59" applyNumberFormat="1" applyFont="1" applyFill="1" applyBorder="1" applyAlignment="1">
      <alignment horizontal="center" wrapText="1"/>
    </xf>
    <xf numFmtId="0" fontId="44" fillId="0" borderId="10" xfId="59" applyFont="1" applyBorder="1" applyAlignment="1">
      <alignment horizontal="center"/>
    </xf>
    <xf numFmtId="0" fontId="44" fillId="0" borderId="23" xfId="59" applyFont="1" applyBorder="1" applyAlignment="1">
      <alignment horizontal="center"/>
    </xf>
    <xf numFmtId="0" fontId="44" fillId="39" borderId="10" xfId="59" applyFont="1" applyFill="1" applyBorder="1" applyAlignment="1">
      <alignment horizontal="center"/>
    </xf>
    <xf numFmtId="0" fontId="44" fillId="30" borderId="10" xfId="59" applyFont="1" applyFill="1" applyBorder="1" applyAlignment="1">
      <alignment horizontal="center"/>
    </xf>
    <xf numFmtId="1" fontId="44" fillId="0" borderId="10" xfId="59" applyNumberFormat="1" applyFont="1" applyBorder="1" applyAlignment="1">
      <alignment horizontal="center"/>
    </xf>
    <xf numFmtId="0" fontId="44" fillId="0" borderId="0" xfId="59" applyFont="1" applyAlignment="1">
      <alignment horizontal="center"/>
    </xf>
    <xf numFmtId="167" fontId="20" fillId="0" borderId="22" xfId="45" applyNumberFormat="1" applyBorder="1" applyAlignment="1" applyProtection="1">
      <alignment horizontal="center"/>
    </xf>
    <xf numFmtId="167" fontId="20" fillId="0" borderId="22" xfId="46" applyNumberFormat="1" applyBorder="1" applyAlignment="1" applyProtection="1">
      <alignment horizontal="center"/>
    </xf>
    <xf numFmtId="1" fontId="44" fillId="39" borderId="23" xfId="59" applyNumberFormat="1" applyFont="1" applyFill="1" applyBorder="1" applyAlignment="1">
      <alignment horizontal="center"/>
    </xf>
    <xf numFmtId="1" fontId="44" fillId="39" borderId="22" xfId="59" applyNumberFormat="1" applyFont="1" applyFill="1" applyBorder="1" applyAlignment="1">
      <alignment horizontal="center"/>
    </xf>
    <xf numFmtId="0" fontId="42" fillId="30" borderId="10" xfId="59" applyFont="1" applyFill="1" applyBorder="1" applyAlignment="1">
      <alignment horizontal="center"/>
    </xf>
    <xf numFmtId="0" fontId="42" fillId="30" borderId="23" xfId="59" applyFont="1" applyFill="1" applyBorder="1" applyAlignment="1">
      <alignment horizontal="center"/>
    </xf>
    <xf numFmtId="0" fontId="42" fillId="39" borderId="10" xfId="59" applyFont="1" applyFill="1" applyBorder="1" applyAlignment="1">
      <alignment horizontal="center"/>
    </xf>
    <xf numFmtId="1" fontId="50" fillId="39" borderId="10" xfId="59" applyNumberFormat="1" applyFont="1" applyFill="1" applyBorder="1" applyAlignment="1">
      <alignment horizontal="center"/>
    </xf>
    <xf numFmtId="1" fontId="47" fillId="39" borderId="10" xfId="59" applyNumberFormat="1" applyFont="1" applyFill="1" applyBorder="1" applyAlignment="1">
      <alignment horizontal="center"/>
    </xf>
    <xf numFmtId="0" fontId="44" fillId="39" borderId="0" xfId="59" applyFont="1" applyFill="1" applyAlignment="1">
      <alignment horizontal="right"/>
    </xf>
    <xf numFmtId="166" fontId="0" fillId="20" borderId="10" xfId="0" applyNumberFormat="1" applyFill="1" applyBorder="1"/>
    <xf numFmtId="1" fontId="44" fillId="49" borderId="23" xfId="59" applyNumberFormat="1" applyFont="1" applyFill="1" applyBorder="1" applyAlignment="1">
      <alignment horizontal="center"/>
    </xf>
    <xf numFmtId="1" fontId="44" fillId="56" borderId="22" xfId="59" applyNumberFormat="1" applyFont="1" applyFill="1" applyBorder="1" applyAlignment="1">
      <alignment horizontal="center"/>
    </xf>
    <xf numFmtId="1" fontId="50" fillId="30" borderId="10" xfId="59" applyNumberFormat="1" applyFont="1" applyFill="1" applyBorder="1" applyAlignment="1">
      <alignment horizontal="center"/>
    </xf>
    <xf numFmtId="1" fontId="42" fillId="0" borderId="10" xfId="59" applyNumberFormat="1" applyFont="1" applyBorder="1" applyAlignment="1">
      <alignment horizontal="center"/>
    </xf>
    <xf numFmtId="1" fontId="52" fillId="0" borderId="10" xfId="59" applyNumberFormat="1" applyFont="1" applyBorder="1" applyAlignment="1">
      <alignment horizontal="center"/>
    </xf>
    <xf numFmtId="1" fontId="44" fillId="0" borderId="0" xfId="59" applyNumberFormat="1" applyFont="1" applyAlignment="1">
      <alignment horizontal="right"/>
    </xf>
    <xf numFmtId="0" fontId="42" fillId="0" borderId="0" xfId="59" applyFont="1"/>
    <xf numFmtId="166" fontId="0" fillId="57" borderId="0" xfId="0" applyNumberFormat="1" applyFill="1"/>
    <xf numFmtId="0" fontId="44" fillId="54" borderId="22" xfId="61" applyFont="1" applyFill="1" applyBorder="1" applyAlignment="1">
      <alignment horizontal="center"/>
    </xf>
    <xf numFmtId="0" fontId="44" fillId="55" borderId="23" xfId="61" applyFont="1" applyFill="1" applyBorder="1" applyAlignment="1">
      <alignment horizontal="right"/>
    </xf>
    <xf numFmtId="164" fontId="44" fillId="0" borderId="27" xfId="59" applyNumberFormat="1" applyFont="1" applyBorder="1" applyAlignment="1">
      <alignment horizontal="center"/>
    </xf>
    <xf numFmtId="166" fontId="42" fillId="58" borderId="24" xfId="59" applyNumberFormat="1" applyFont="1" applyFill="1" applyBorder="1" applyAlignment="1">
      <alignment horizontal="center"/>
    </xf>
    <xf numFmtId="1" fontId="42" fillId="0" borderId="25" xfId="59" applyNumberFormat="1" applyFont="1" applyBorder="1"/>
    <xf numFmtId="1" fontId="42" fillId="0" borderId="22" xfId="59" applyNumberFormat="1" applyFont="1" applyBorder="1"/>
    <xf numFmtId="0" fontId="42" fillId="0" borderId="10" xfId="59" applyFont="1" applyBorder="1" applyAlignment="1">
      <alignment horizontal="center"/>
    </xf>
    <xf numFmtId="1" fontId="42" fillId="39" borderId="10" xfId="59" applyNumberFormat="1" applyFont="1" applyFill="1" applyBorder="1" applyAlignment="1">
      <alignment horizontal="center"/>
    </xf>
    <xf numFmtId="166" fontId="0" fillId="20" borderId="24" xfId="0" applyNumberFormat="1" applyFill="1" applyBorder="1"/>
    <xf numFmtId="1" fontId="44" fillId="49" borderId="25" xfId="59" applyNumberFormat="1" applyFont="1" applyFill="1" applyBorder="1" applyAlignment="1">
      <alignment horizontal="center"/>
    </xf>
    <xf numFmtId="1" fontId="52" fillId="39" borderId="10" xfId="59" applyNumberFormat="1" applyFont="1" applyFill="1" applyBorder="1" applyAlignment="1">
      <alignment horizontal="center"/>
    </xf>
    <xf numFmtId="166" fontId="0" fillId="59" borderId="0" xfId="0" applyNumberFormat="1" applyFill="1"/>
    <xf numFmtId="1" fontId="44" fillId="0" borderId="12" xfId="59" applyNumberFormat="1" applyFont="1" applyBorder="1" applyAlignment="1">
      <alignment horizontal="center"/>
    </xf>
    <xf numFmtId="1" fontId="44" fillId="60" borderId="0" xfId="59" applyNumberFormat="1" applyFont="1" applyFill="1" applyAlignment="1">
      <alignment horizontal="center"/>
    </xf>
    <xf numFmtId="0" fontId="44" fillId="60" borderId="12" xfId="59" applyFont="1" applyFill="1" applyBorder="1" applyAlignment="1">
      <alignment horizontal="center"/>
    </xf>
    <xf numFmtId="0" fontId="44" fillId="60" borderId="0" xfId="59" applyFont="1" applyFill="1" applyAlignment="1">
      <alignment horizontal="center"/>
    </xf>
    <xf numFmtId="0" fontId="44" fillId="60" borderId="0" xfId="59" applyFont="1" applyFill="1"/>
    <xf numFmtId="0" fontId="44" fillId="39" borderId="22" xfId="46" applyFont="1" applyFill="1" applyBorder="1" applyAlignment="1" applyProtection="1">
      <alignment horizontal="center"/>
    </xf>
    <xf numFmtId="166" fontId="0" fillId="20" borderId="12" xfId="0" applyNumberFormat="1" applyFill="1" applyBorder="1" applyAlignment="1">
      <alignment horizontal="right"/>
    </xf>
    <xf numFmtId="1" fontId="44" fillId="49" borderId="0" xfId="59" applyNumberFormat="1" applyFont="1" applyFill="1" applyAlignment="1">
      <alignment horizontal="center"/>
    </xf>
    <xf numFmtId="1" fontId="44" fillId="56" borderId="0" xfId="59" applyNumberFormat="1" applyFont="1" applyFill="1" applyAlignment="1">
      <alignment horizontal="center"/>
    </xf>
    <xf numFmtId="0" fontId="44" fillId="45" borderId="12" xfId="59" applyFont="1" applyFill="1" applyBorder="1" applyAlignment="1">
      <alignment horizontal="center"/>
    </xf>
    <xf numFmtId="0" fontId="44" fillId="45" borderId="0" xfId="59" applyFont="1" applyFill="1" applyAlignment="1">
      <alignment horizontal="center"/>
    </xf>
    <xf numFmtId="0" fontId="44" fillId="47" borderId="0" xfId="59" applyFont="1" applyFill="1" applyAlignment="1">
      <alignment horizontal="center"/>
    </xf>
    <xf numFmtId="1" fontId="50" fillId="30" borderId="0" xfId="59" applyNumberFormat="1" applyFont="1" applyFill="1" applyAlignment="1">
      <alignment horizontal="center"/>
    </xf>
    <xf numFmtId="1" fontId="42" fillId="0" borderId="0" xfId="59" applyNumberFormat="1" applyFont="1" applyAlignment="1">
      <alignment horizontal="center"/>
    </xf>
    <xf numFmtId="1" fontId="52" fillId="0" borderId="0" xfId="59" applyNumberFormat="1" applyFont="1" applyAlignment="1">
      <alignment horizontal="center"/>
    </xf>
    <xf numFmtId="0" fontId="44" fillId="0" borderId="0" xfId="59" applyFont="1" applyAlignment="1">
      <alignment horizontal="right"/>
    </xf>
    <xf numFmtId="0" fontId="44" fillId="42" borderId="0" xfId="59" applyFont="1" applyFill="1" applyAlignment="1">
      <alignment horizontal="center"/>
    </xf>
    <xf numFmtId="0" fontId="44" fillId="61" borderId="17" xfId="59" applyFont="1" applyFill="1" applyBorder="1" applyAlignment="1">
      <alignment horizontal="right"/>
    </xf>
    <xf numFmtId="0" fontId="44" fillId="61" borderId="0" xfId="59" applyFont="1" applyFill="1" applyAlignment="1">
      <alignment horizontal="right"/>
    </xf>
    <xf numFmtId="166" fontId="0" fillId="62" borderId="24" xfId="0" applyNumberFormat="1" applyFill="1" applyBorder="1"/>
    <xf numFmtId="1" fontId="3" fillId="20" borderId="0" xfId="0" applyNumberFormat="1" applyFont="1" applyFill="1" applyAlignment="1">
      <alignment horizontal="center" vertical="center"/>
    </xf>
    <xf numFmtId="1" fontId="44" fillId="29" borderId="16" xfId="59" applyNumberFormat="1" applyFont="1" applyFill="1" applyBorder="1" applyAlignment="1">
      <alignment horizontal="center"/>
    </xf>
    <xf numFmtId="1" fontId="44" fillId="60" borderId="10" xfId="59" applyNumberFormat="1" applyFont="1" applyFill="1" applyBorder="1" applyAlignment="1">
      <alignment horizontal="center"/>
    </xf>
    <xf numFmtId="1" fontId="52" fillId="60" borderId="10" xfId="59" applyNumberFormat="1" applyFont="1" applyFill="1" applyBorder="1" applyAlignment="1">
      <alignment horizontal="center"/>
    </xf>
    <xf numFmtId="166" fontId="44" fillId="60" borderId="0" xfId="59" applyNumberFormat="1" applyFont="1" applyFill="1" applyAlignment="1">
      <alignment horizontal="right"/>
    </xf>
    <xf numFmtId="166" fontId="44" fillId="60" borderId="0" xfId="59" applyNumberFormat="1" applyFont="1" applyFill="1"/>
    <xf numFmtId="1" fontId="44" fillId="49" borderId="16" xfId="59" applyNumberFormat="1" applyFont="1" applyFill="1" applyBorder="1" applyAlignment="1">
      <alignment horizontal="center"/>
    </xf>
    <xf numFmtId="166" fontId="44" fillId="0" borderId="0" xfId="59" applyNumberFormat="1" applyFont="1" applyAlignment="1">
      <alignment horizontal="right"/>
    </xf>
    <xf numFmtId="166" fontId="44" fillId="0" borderId="0" xfId="59" applyNumberFormat="1" applyFont="1"/>
    <xf numFmtId="166" fontId="42" fillId="0" borderId="10" xfId="59" applyNumberFormat="1" applyFont="1" applyBorder="1" applyAlignment="1">
      <alignment horizontal="center"/>
    </xf>
    <xf numFmtId="1" fontId="42" fillId="0" borderId="23" xfId="59" applyNumberFormat="1" applyFont="1" applyBorder="1"/>
    <xf numFmtId="1" fontId="44" fillId="0" borderId="0" xfId="59" applyNumberFormat="1" applyFont="1" applyAlignment="1">
      <alignment horizontal="center"/>
    </xf>
    <xf numFmtId="1" fontId="44" fillId="60" borderId="16" xfId="59" applyNumberFormat="1" applyFont="1" applyFill="1" applyBorder="1" applyAlignment="1">
      <alignment horizontal="center"/>
    </xf>
    <xf numFmtId="1" fontId="44" fillId="60" borderId="22" xfId="59" applyNumberFormat="1" applyFont="1" applyFill="1" applyBorder="1" applyAlignment="1">
      <alignment horizontal="center"/>
    </xf>
    <xf numFmtId="0" fontId="44" fillId="60" borderId="10" xfId="59" applyFont="1" applyFill="1" applyBorder="1" applyAlignment="1">
      <alignment horizontal="center"/>
    </xf>
    <xf numFmtId="1" fontId="44" fillId="0" borderId="16" xfId="59" applyNumberFormat="1" applyFont="1" applyBorder="1"/>
    <xf numFmtId="1" fontId="44" fillId="0" borderId="22" xfId="59" applyNumberFormat="1" applyFont="1" applyBorder="1"/>
    <xf numFmtId="1" fontId="44" fillId="39" borderId="10" xfId="59" applyNumberFormat="1" applyFont="1" applyFill="1" applyBorder="1" applyAlignment="1">
      <alignment horizontal="center"/>
    </xf>
    <xf numFmtId="0" fontId="44" fillId="0" borderId="0" xfId="59" applyFont="1"/>
    <xf numFmtId="166" fontId="42" fillId="0" borderId="24" xfId="59" applyNumberFormat="1" applyFont="1" applyBorder="1" applyAlignment="1">
      <alignment horizontal="center"/>
    </xf>
    <xf numFmtId="0" fontId="44" fillId="39" borderId="0" xfId="59" applyFont="1" applyFill="1" applyAlignment="1">
      <alignment horizontal="center"/>
    </xf>
    <xf numFmtId="0" fontId="44" fillId="43" borderId="22" xfId="59" applyFont="1" applyFill="1" applyBorder="1" applyAlignment="1">
      <alignment horizontal="center"/>
    </xf>
    <xf numFmtId="0" fontId="44" fillId="44" borderId="23" xfId="59" applyFont="1" applyFill="1" applyBorder="1" applyAlignment="1">
      <alignment horizontal="right"/>
    </xf>
    <xf numFmtId="0" fontId="44" fillId="39" borderId="22" xfId="59" applyFont="1" applyFill="1" applyBorder="1" applyAlignment="1">
      <alignment horizontal="center" vertical="center"/>
    </xf>
    <xf numFmtId="166" fontId="0" fillId="20" borderId="12" xfId="0" applyNumberFormat="1" applyFill="1" applyBorder="1"/>
    <xf numFmtId="0" fontId="44" fillId="39" borderId="17" xfId="59" applyFont="1" applyFill="1" applyBorder="1" applyAlignment="1">
      <alignment horizontal="right"/>
    </xf>
    <xf numFmtId="166" fontId="44" fillId="43" borderId="0" xfId="46" applyNumberFormat="1" applyFont="1" applyFill="1" applyAlignment="1" applyProtection="1">
      <alignment horizontal="right"/>
    </xf>
    <xf numFmtId="166" fontId="42" fillId="0" borderId="11" xfId="59" applyNumberFormat="1" applyFont="1" applyBorder="1" applyAlignment="1">
      <alignment horizontal="center"/>
    </xf>
    <xf numFmtId="164" fontId="44" fillId="0" borderId="26" xfId="59" applyNumberFormat="1" applyFont="1" applyBorder="1" applyAlignment="1">
      <alignment horizontal="center"/>
    </xf>
    <xf numFmtId="166" fontId="42" fillId="33" borderId="24" xfId="59" applyNumberFormat="1" applyFont="1" applyFill="1" applyBorder="1" applyAlignment="1">
      <alignment horizontal="center"/>
    </xf>
    <xf numFmtId="1" fontId="42" fillId="0" borderId="10" xfId="59" applyNumberFormat="1" applyFont="1" applyBorder="1"/>
    <xf numFmtId="1" fontId="49" fillId="39" borderId="12" xfId="59" applyNumberFormat="1" applyFont="1" applyFill="1" applyBorder="1" applyAlignment="1">
      <alignment horizontal="center"/>
    </xf>
    <xf numFmtId="166" fontId="42" fillId="0" borderId="12" xfId="59" applyNumberFormat="1" applyFont="1" applyBorder="1" applyAlignment="1">
      <alignment horizontal="center"/>
    </xf>
    <xf numFmtId="1" fontId="42" fillId="0" borderId="0" xfId="59" applyNumberFormat="1" applyFont="1"/>
    <xf numFmtId="0" fontId="42" fillId="0" borderId="0" xfId="59" applyFont="1" applyAlignment="1">
      <alignment horizontal="center"/>
    </xf>
    <xf numFmtId="0" fontId="44" fillId="43" borderId="23" xfId="58" applyFont="1" applyFill="1" applyBorder="1" applyAlignment="1">
      <alignment horizontal="center"/>
    </xf>
    <xf numFmtId="0" fontId="44" fillId="43" borderId="22" xfId="58" applyFont="1" applyFill="1" applyBorder="1" applyAlignment="1">
      <alignment horizontal="center"/>
    </xf>
    <xf numFmtId="0" fontId="44" fillId="44" borderId="10" xfId="58" applyFont="1" applyFill="1" applyBorder="1" applyAlignment="1">
      <alignment horizontal="right"/>
    </xf>
    <xf numFmtId="0" fontId="44" fillId="44" borderId="23" xfId="58" applyFont="1" applyFill="1" applyBorder="1" applyAlignment="1">
      <alignment horizontal="right"/>
    </xf>
    <xf numFmtId="0" fontId="44" fillId="44" borderId="10" xfId="58" applyFont="1" applyFill="1" applyBorder="1" applyAlignment="1">
      <alignment horizontal="center"/>
    </xf>
    <xf numFmtId="166" fontId="44" fillId="43" borderId="0" xfId="58" applyNumberFormat="1" applyFont="1" applyFill="1" applyAlignment="1">
      <alignment horizontal="right"/>
    </xf>
    <xf numFmtId="1" fontId="49" fillId="39" borderId="10" xfId="58" applyNumberFormat="1" applyFont="1" applyFill="1" applyBorder="1" applyAlignment="1">
      <alignment horizontal="center"/>
    </xf>
    <xf numFmtId="1" fontId="44" fillId="29" borderId="23" xfId="58" applyNumberFormat="1" applyFont="1" applyFill="1" applyBorder="1" applyAlignment="1">
      <alignment horizontal="center"/>
    </xf>
    <xf numFmtId="1" fontId="44" fillId="29" borderId="22" xfId="58" applyNumberFormat="1" applyFont="1" applyFill="1" applyBorder="1" applyAlignment="1">
      <alignment horizontal="center"/>
    </xf>
    <xf numFmtId="0" fontId="44" fillId="29" borderId="10" xfId="58" applyFont="1" applyFill="1" applyBorder="1" applyAlignment="1">
      <alignment horizontal="right"/>
    </xf>
    <xf numFmtId="0" fontId="44" fillId="29" borderId="23" xfId="58" applyFont="1" applyFill="1" applyBorder="1" applyAlignment="1">
      <alignment horizontal="right"/>
    </xf>
    <xf numFmtId="0" fontId="44" fillId="29" borderId="10" xfId="58" applyFont="1" applyFill="1" applyBorder="1" applyAlignment="1">
      <alignment horizontal="center"/>
    </xf>
    <xf numFmtId="0" fontId="44" fillId="63" borderId="10" xfId="58" applyFont="1" applyFill="1" applyBorder="1" applyAlignment="1">
      <alignment horizontal="right"/>
    </xf>
    <xf numFmtId="1" fontId="50" fillId="29" borderId="10" xfId="58" applyNumberFormat="1" applyFont="1" applyFill="1" applyBorder="1" applyAlignment="1">
      <alignment horizontal="center"/>
    </xf>
    <xf numFmtId="1" fontId="47" fillId="63" borderId="10" xfId="58" applyNumberFormat="1" applyFont="1" applyFill="1" applyBorder="1" applyAlignment="1">
      <alignment horizontal="center"/>
    </xf>
    <xf numFmtId="0" fontId="44" fillId="29" borderId="0" xfId="58" applyFont="1" applyFill="1" applyAlignment="1">
      <alignment horizontal="right"/>
    </xf>
    <xf numFmtId="0" fontId="44" fillId="46" borderId="10" xfId="58" applyFont="1" applyFill="1" applyBorder="1" applyAlignment="1">
      <alignment horizontal="right"/>
    </xf>
    <xf numFmtId="0" fontId="44" fillId="46" borderId="23" xfId="58" applyFont="1" applyFill="1" applyBorder="1" applyAlignment="1">
      <alignment horizontal="right"/>
    </xf>
    <xf numFmtId="0" fontId="44" fillId="46" borderId="10" xfId="58" applyFont="1" applyFill="1" applyBorder="1" applyAlignment="1">
      <alignment horizontal="center"/>
    </xf>
    <xf numFmtId="0" fontId="44" fillId="47" borderId="10" xfId="58" applyFont="1" applyFill="1" applyBorder="1" applyAlignment="1">
      <alignment horizontal="right"/>
    </xf>
    <xf numFmtId="0" fontId="26" fillId="0" borderId="0" xfId="58"/>
    <xf numFmtId="0" fontId="56" fillId="0" borderId="0" xfId="58" applyFont="1" applyAlignment="1">
      <alignment horizontal="center"/>
    </xf>
    <xf numFmtId="0" fontId="56" fillId="0" borderId="0" xfId="58" applyFont="1" applyAlignment="1">
      <alignment horizontal="right"/>
    </xf>
    <xf numFmtId="1" fontId="56" fillId="0" borderId="0" xfId="58" applyNumberFormat="1" applyFont="1" applyAlignment="1">
      <alignment horizontal="right"/>
    </xf>
    <xf numFmtId="0" fontId="57" fillId="0" borderId="0" xfId="58" applyFont="1"/>
    <xf numFmtId="0" fontId="58" fillId="0" borderId="0" xfId="58" applyFont="1"/>
    <xf numFmtId="0" fontId="57" fillId="39" borderId="10" xfId="58" applyFont="1" applyFill="1" applyBorder="1" applyAlignment="1">
      <alignment horizontal="center"/>
    </xf>
    <xf numFmtId="165" fontId="59" fillId="0" borderId="0" xfId="0" applyNumberFormat="1" applyFont="1"/>
    <xf numFmtId="166" fontId="58" fillId="20" borderId="24" xfId="0" applyNumberFormat="1" applyFont="1" applyFill="1" applyBorder="1" applyAlignment="1">
      <alignment horizontal="right"/>
    </xf>
    <xf numFmtId="166" fontId="58" fillId="20" borderId="24" xfId="0" applyNumberFormat="1" applyFont="1" applyFill="1" applyBorder="1"/>
    <xf numFmtId="1" fontId="62" fillId="0" borderId="10" xfId="58" applyNumberFormat="1" applyFont="1" applyBorder="1" applyAlignment="1">
      <alignment horizontal="center"/>
    </xf>
    <xf numFmtId="1" fontId="61" fillId="0" borderId="10" xfId="58" applyNumberFormat="1" applyFont="1" applyBorder="1" applyAlignment="1">
      <alignment horizontal="center"/>
    </xf>
    <xf numFmtId="0" fontId="60" fillId="0" borderId="10" xfId="0" applyFont="1" applyBorder="1" applyAlignment="1">
      <alignment horizontal="left" vertical="top" wrapText="1"/>
    </xf>
    <xf numFmtId="0" fontId="60" fillId="0" borderId="11" xfId="0" applyFont="1" applyBorder="1" applyAlignment="1">
      <alignment horizontal="left" vertical="center"/>
    </xf>
    <xf numFmtId="0" fontId="58" fillId="30" borderId="10" xfId="0" applyFont="1" applyFill="1" applyBorder="1"/>
    <xf numFmtId="1" fontId="63" fillId="30" borderId="10" xfId="0" applyNumberFormat="1" applyFont="1" applyFill="1" applyBorder="1" applyAlignment="1">
      <alignment horizontal="center"/>
    </xf>
    <xf numFmtId="0" fontId="35" fillId="64" borderId="10" xfId="0" applyFont="1" applyFill="1" applyBorder="1" applyAlignment="1">
      <alignment horizontal="center"/>
    </xf>
    <xf numFmtId="0" fontId="63" fillId="30" borderId="10" xfId="0" applyFont="1" applyFill="1" applyBorder="1"/>
    <xf numFmtId="0" fontId="64" fillId="64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0" fillId="0" borderId="18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0" borderId="11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6" fillId="0" borderId="11" xfId="45" applyFont="1" applyBorder="1" applyAlignment="1" applyProtection="1">
      <alignment horizontal="left" vertical="center"/>
    </xf>
    <xf numFmtId="0" fontId="26" fillId="0" borderId="13" xfId="45" applyFont="1" applyBorder="1" applyAlignment="1" applyProtection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1" fontId="0" fillId="38" borderId="22" xfId="0" applyNumberFormat="1" applyFill="1" applyBorder="1" applyAlignment="1">
      <alignment horizontal="center"/>
    </xf>
    <xf numFmtId="1" fontId="0" fillId="38" borderId="23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 vertical="center"/>
    </xf>
    <xf numFmtId="0" fontId="26" fillId="0" borderId="0" xfId="58"/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</cellXfs>
  <cellStyles count="7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" xfId="19" xr:uid="{00000000-0005-0000-0000-000012000000}"/>
    <cellStyle name="Accent 1" xfId="20" xr:uid="{00000000-0005-0000-0000-000013000000}"/>
    <cellStyle name="Accent 2" xfId="21" xr:uid="{00000000-0005-0000-0000-000014000000}"/>
    <cellStyle name="Accent 3" xfId="22" xr:uid="{00000000-0005-0000-0000-000015000000}"/>
    <cellStyle name="Accent1 2" xfId="23" xr:uid="{00000000-0005-0000-0000-000016000000}"/>
    <cellStyle name="Accent2 2" xfId="24" xr:uid="{00000000-0005-0000-0000-000017000000}"/>
    <cellStyle name="Accent3 2" xfId="25" xr:uid="{00000000-0005-0000-0000-000018000000}"/>
    <cellStyle name="Accent4 2" xfId="26" xr:uid="{00000000-0005-0000-0000-000019000000}"/>
    <cellStyle name="Accent5 2" xfId="27" xr:uid="{00000000-0005-0000-0000-00001A000000}"/>
    <cellStyle name="Accent6 2" xfId="28" xr:uid="{00000000-0005-0000-0000-00001B000000}"/>
    <cellStyle name="Bad 1" xfId="29" xr:uid="{00000000-0005-0000-0000-00001C000000}"/>
    <cellStyle name="Bad 2" xfId="30" xr:uid="{00000000-0005-0000-0000-00001D000000}"/>
    <cellStyle name="Calculation 2" xfId="31" xr:uid="{00000000-0005-0000-0000-00001E000000}"/>
    <cellStyle name="Check Cell 2" xfId="32" xr:uid="{00000000-0005-0000-0000-00001F000000}"/>
    <cellStyle name="Error" xfId="33" xr:uid="{00000000-0005-0000-0000-000020000000}"/>
    <cellStyle name="Explanatory Text 2" xfId="34" xr:uid="{00000000-0005-0000-0000-000021000000}"/>
    <cellStyle name="Footnote" xfId="35" xr:uid="{00000000-0005-0000-0000-000022000000}"/>
    <cellStyle name="Good 2" xfId="36" xr:uid="{00000000-0005-0000-0000-000023000000}"/>
    <cellStyle name="Good 3" xfId="37" xr:uid="{00000000-0005-0000-0000-000024000000}"/>
    <cellStyle name="Heading" xfId="38" xr:uid="{00000000-0005-0000-0000-000025000000}"/>
    <cellStyle name="Heading 1 2" xfId="39" xr:uid="{00000000-0005-0000-0000-000026000000}"/>
    <cellStyle name="Heading 1 3" xfId="40" xr:uid="{00000000-0005-0000-0000-000027000000}"/>
    <cellStyle name="Heading 2 2" xfId="41" xr:uid="{00000000-0005-0000-0000-000028000000}"/>
    <cellStyle name="Heading 2 4" xfId="42" xr:uid="{00000000-0005-0000-0000-000029000000}"/>
    <cellStyle name="Heading 3 2" xfId="43" xr:uid="{00000000-0005-0000-0000-00002A000000}"/>
    <cellStyle name="Heading 4 2" xfId="44" xr:uid="{00000000-0005-0000-0000-00002B000000}"/>
    <cellStyle name="Hyperlink" xfId="45" builtinId="8"/>
    <cellStyle name="Hyperlink 2" xfId="46" xr:uid="{00000000-0005-0000-0000-00002D000000}"/>
    <cellStyle name="Hyperlink 2 2" xfId="47" xr:uid="{00000000-0005-0000-0000-00002E000000}"/>
    <cellStyle name="Hyperlink 2 3" xfId="48" xr:uid="{00000000-0005-0000-0000-00002F000000}"/>
    <cellStyle name="Hyperlink 3" xfId="49" xr:uid="{00000000-0005-0000-0000-000030000000}"/>
    <cellStyle name="Input 2" xfId="50" xr:uid="{00000000-0005-0000-0000-000031000000}"/>
    <cellStyle name="Linked Cell 2" xfId="51" xr:uid="{00000000-0005-0000-0000-000032000000}"/>
    <cellStyle name="Neutral 2" xfId="52" xr:uid="{00000000-0005-0000-0000-000033000000}"/>
    <cellStyle name="Neutral 5" xfId="53" xr:uid="{00000000-0005-0000-0000-000034000000}"/>
    <cellStyle name="Normal" xfId="0" builtinId="0"/>
    <cellStyle name="Normal 2" xfId="54" xr:uid="{00000000-0005-0000-0000-000036000000}"/>
    <cellStyle name="Normal 2 2" xfId="55" xr:uid="{00000000-0005-0000-0000-000037000000}"/>
    <cellStyle name="Normal 2 2 2" xfId="56" xr:uid="{00000000-0005-0000-0000-000038000000}"/>
    <cellStyle name="Normal 2 3" xfId="57" xr:uid="{00000000-0005-0000-0000-000039000000}"/>
    <cellStyle name="Normal 3" xfId="58" xr:uid="{00000000-0005-0000-0000-00003A000000}"/>
    <cellStyle name="Normal 3 2" xfId="59" xr:uid="{00000000-0005-0000-0000-00003B000000}"/>
    <cellStyle name="Normal 3 3" xfId="60" xr:uid="{00000000-0005-0000-0000-00003C000000}"/>
    <cellStyle name="Normal 3 4" xfId="61" xr:uid="{00000000-0005-0000-0000-00003D000000}"/>
    <cellStyle name="Normal 4" xfId="62" xr:uid="{00000000-0005-0000-0000-00003E000000}"/>
    <cellStyle name="Note 2" xfId="63" xr:uid="{00000000-0005-0000-0000-00003F000000}"/>
    <cellStyle name="Note 6" xfId="64" xr:uid="{00000000-0005-0000-0000-000040000000}"/>
    <cellStyle name="Output 2" xfId="65" xr:uid="{00000000-0005-0000-0000-000041000000}"/>
    <cellStyle name="Status" xfId="66" xr:uid="{00000000-0005-0000-0000-000042000000}"/>
    <cellStyle name="Text" xfId="67" xr:uid="{00000000-0005-0000-0000-000043000000}"/>
    <cellStyle name="Title 2" xfId="68" xr:uid="{00000000-0005-0000-0000-000044000000}"/>
    <cellStyle name="Total 2" xfId="69" xr:uid="{00000000-0005-0000-0000-000045000000}"/>
    <cellStyle name="Warning" xfId="70" xr:uid="{00000000-0005-0000-0000-000046000000}"/>
    <cellStyle name="Warning Text 2" xfId="71" xr:uid="{00000000-0005-0000-0000-000047000000}"/>
  </cellStyles>
  <dxfs count="1607"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Gray">
          <fgColor rgb="FFFFC000"/>
          <bgColor rgb="FFFFC000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ont>
        <b val="0"/>
      </font>
      <fill>
        <patternFill patternType="solid">
          <fgColor indexed="65"/>
          <bgColor indexed="65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DA9694"/>
          <bgColor rgb="FFDA9694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rgb="FFC5D9F1"/>
          <bgColor rgb="FFC5D9F1"/>
        </patternFill>
      </fill>
    </dxf>
    <dxf>
      <fill>
        <patternFill patternType="lightUp">
          <fgColor rgb="FFFFC000"/>
          <bgColor rgb="FFFFC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50"/>
          <bgColor indexed="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50"/>
          <bgColor indexed="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Ymca@ThePin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mca@ThePine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03/30/2020@10:20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zoomScale="110" workbookViewId="0">
      <selection activeCell="A7" sqref="A7"/>
    </sheetView>
  </sheetViews>
  <sheetFormatPr defaultColWidth="9.08984375" defaultRowHeight="15.5" x14ac:dyDescent="0.25"/>
  <cols>
    <col min="1" max="1" width="10.08984375" style="2" customWidth="1"/>
    <col min="2" max="2" width="135.7265625" style="3" customWidth="1"/>
    <col min="3" max="3" width="27.6328125" style="1" customWidth="1"/>
    <col min="4" max="16384" width="9.08984375" style="1"/>
  </cols>
  <sheetData>
    <row r="1" spans="1:2" x14ac:dyDescent="0.25">
      <c r="A1" s="4" t="s">
        <v>0</v>
      </c>
      <c r="B1" s="5" t="s">
        <v>1</v>
      </c>
    </row>
    <row r="2" spans="1:2" x14ac:dyDescent="0.25">
      <c r="A2" s="6">
        <v>45749</v>
      </c>
      <c r="B2" s="7" t="s">
        <v>2</v>
      </c>
    </row>
    <row r="3" spans="1:2" x14ac:dyDescent="0.25">
      <c r="A3" s="6">
        <v>45756</v>
      </c>
      <c r="B3" s="363" t="s">
        <v>164</v>
      </c>
    </row>
    <row r="4" spans="1:2" x14ac:dyDescent="0.25">
      <c r="A4" s="6">
        <v>45763</v>
      </c>
      <c r="B4" s="7" t="s">
        <v>167</v>
      </c>
    </row>
    <row r="5" spans="1:2" x14ac:dyDescent="0.25">
      <c r="A5" s="6">
        <v>45770</v>
      </c>
      <c r="B5" s="7" t="s">
        <v>169</v>
      </c>
    </row>
    <row r="6" spans="1:2" x14ac:dyDescent="0.25">
      <c r="A6" s="6">
        <v>45777</v>
      </c>
      <c r="B6" s="7" t="s">
        <v>171</v>
      </c>
    </row>
    <row r="7" spans="1:2" x14ac:dyDescent="0.25">
      <c r="A7" s="8"/>
      <c r="B7" s="7"/>
    </row>
    <row r="8" spans="1:2" x14ac:dyDescent="0.25">
      <c r="A8" s="6"/>
      <c r="B8" s="7"/>
    </row>
    <row r="9" spans="1:2" x14ac:dyDescent="0.25">
      <c r="A9" s="6"/>
      <c r="B9" s="7"/>
    </row>
    <row r="10" spans="1:2" ht="15" customHeight="1" x14ac:dyDescent="0.25">
      <c r="A10" s="6"/>
      <c r="B10" s="7"/>
    </row>
    <row r="11" spans="1:2" x14ac:dyDescent="0.25">
      <c r="A11" s="6"/>
      <c r="B11" s="7"/>
    </row>
    <row r="12" spans="1:2" x14ac:dyDescent="0.25">
      <c r="A12" s="6"/>
      <c r="B12" s="7"/>
    </row>
    <row r="13" spans="1:2" x14ac:dyDescent="0.25">
      <c r="A13" s="6"/>
      <c r="B13" s="7"/>
    </row>
    <row r="14" spans="1:2" x14ac:dyDescent="0.25">
      <c r="A14" s="6"/>
      <c r="B14" s="7"/>
    </row>
    <row r="15" spans="1:2" x14ac:dyDescent="0.25">
      <c r="A15" s="6"/>
      <c r="B15" s="7"/>
    </row>
    <row r="16" spans="1:2" x14ac:dyDescent="0.25">
      <c r="A16" s="6"/>
      <c r="B16" s="9"/>
    </row>
    <row r="17" spans="1:2" x14ac:dyDescent="0.25">
      <c r="A17" s="6"/>
      <c r="B17" s="7"/>
    </row>
    <row r="18" spans="1:2" x14ac:dyDescent="0.25">
      <c r="B18" s="10"/>
    </row>
    <row r="21" spans="1:2" x14ac:dyDescent="0.25">
      <c r="B21" s="10"/>
    </row>
    <row r="22" spans="1:2" ht="15" customHeight="1" x14ac:dyDescent="0.25">
      <c r="B22" s="10"/>
    </row>
  </sheetData>
  <pageMargins left="0.74791700000000005" right="0.74791700000000005" top="0.98402800000000012" bottom="0.98402800000000012" header="0.51111100000000009" footer="0.51111100000000009"/>
  <pageSetup paperSize="9" fitToWidth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3E40-9EAB-4F05-97BE-D749478A95D2}">
  <dimension ref="A1:AW39"/>
  <sheetViews>
    <sheetView workbookViewId="0">
      <pane xSplit="3" ySplit="3" topLeftCell="D4" activePane="bottomRight" state="frozen"/>
      <selection activeCell="C35" sqref="C35"/>
      <selection pane="topRight"/>
      <selection pane="bottomLeft"/>
      <selection pane="bottomRight" activeCell="Y30" sqref="Y30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58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119</v>
      </c>
      <c r="D2" s="209">
        <v>125</v>
      </c>
      <c r="E2" s="210">
        <v>11</v>
      </c>
      <c r="F2" s="211">
        <v>3</v>
      </c>
      <c r="G2" s="210">
        <v>17</v>
      </c>
      <c r="H2" s="210">
        <v>9</v>
      </c>
      <c r="I2" s="210">
        <v>15</v>
      </c>
      <c r="J2" s="210">
        <v>7</v>
      </c>
      <c r="K2" s="210">
        <v>1</v>
      </c>
      <c r="L2" s="210">
        <v>5</v>
      </c>
      <c r="M2" s="210">
        <v>13</v>
      </c>
      <c r="N2" s="212"/>
      <c r="O2" s="210">
        <v>2</v>
      </c>
      <c r="P2" s="210">
        <v>18</v>
      </c>
      <c r="Q2" s="210">
        <v>10</v>
      </c>
      <c r="R2" s="210">
        <v>16</v>
      </c>
      <c r="S2" s="210">
        <v>6</v>
      </c>
      <c r="T2" s="210">
        <v>8</v>
      </c>
      <c r="U2" s="210">
        <v>12</v>
      </c>
      <c r="V2" s="210">
        <v>14</v>
      </c>
      <c r="W2" s="210">
        <v>4</v>
      </c>
      <c r="X2" s="135"/>
      <c r="Y2" s="143">
        <f>MIN(Y5:Y33)</f>
        <v>82</v>
      </c>
      <c r="Z2" s="144">
        <f>MIN(Z5:Z33)</f>
        <v>69</v>
      </c>
      <c r="AA2" s="213">
        <v>70.099999999999994</v>
      </c>
      <c r="AB2" s="205">
        <v>72.099999999999994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166</v>
      </c>
      <c r="B3" s="214">
        <v>72</v>
      </c>
      <c r="C3" s="207">
        <v>126</v>
      </c>
      <c r="D3" s="151">
        <v>112</v>
      </c>
      <c r="E3" s="152">
        <v>4</v>
      </c>
      <c r="F3" s="153">
        <v>5</v>
      </c>
      <c r="G3" s="152">
        <v>3</v>
      </c>
      <c r="H3" s="152">
        <v>5</v>
      </c>
      <c r="I3" s="152">
        <v>3</v>
      </c>
      <c r="J3" s="152">
        <v>4</v>
      </c>
      <c r="K3" s="152">
        <v>4</v>
      </c>
      <c r="L3" s="152">
        <v>5</v>
      </c>
      <c r="M3" s="152">
        <v>3</v>
      </c>
      <c r="N3" s="154">
        <f>SUM(E3:M3)</f>
        <v>36</v>
      </c>
      <c r="O3" s="152">
        <v>4</v>
      </c>
      <c r="P3" s="152">
        <v>3</v>
      </c>
      <c r="Q3" s="152">
        <v>4</v>
      </c>
      <c r="R3" s="152">
        <v>4</v>
      </c>
      <c r="S3" s="152">
        <v>5</v>
      </c>
      <c r="T3" s="152">
        <v>4</v>
      </c>
      <c r="U3" s="152">
        <v>4</v>
      </c>
      <c r="V3" s="152">
        <v>3</v>
      </c>
      <c r="W3" s="152">
        <v>5</v>
      </c>
      <c r="X3" s="155">
        <f>SUM(O3:W3)</f>
        <v>36</v>
      </c>
      <c r="Y3" s="154">
        <f>SUM(N3,X3)</f>
        <v>72</v>
      </c>
      <c r="Z3" s="156">
        <f>MIN(Z6:Z48)</f>
        <v>69</v>
      </c>
      <c r="AA3" s="157">
        <v>69.400000000000006</v>
      </c>
      <c r="AB3" s="157">
        <v>66.7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7</v>
      </c>
      <c r="G4" s="163">
        <v>17</v>
      </c>
      <c r="H4" s="163">
        <v>5</v>
      </c>
      <c r="I4" s="163">
        <v>13</v>
      </c>
      <c r="J4" s="163">
        <v>3</v>
      </c>
      <c r="K4" s="163">
        <v>1</v>
      </c>
      <c r="L4" s="163">
        <v>9</v>
      </c>
      <c r="M4" s="163">
        <v>15</v>
      </c>
      <c r="N4" s="165"/>
      <c r="O4" s="166">
        <v>2</v>
      </c>
      <c r="P4" s="163">
        <v>16</v>
      </c>
      <c r="Q4" s="163">
        <v>8</v>
      </c>
      <c r="R4" s="166">
        <v>18</v>
      </c>
      <c r="S4" s="163">
        <v>4</v>
      </c>
      <c r="T4" s="163">
        <v>10</v>
      </c>
      <c r="U4" s="163">
        <v>6</v>
      </c>
      <c r="V4" s="163">
        <v>14</v>
      </c>
      <c r="W4" s="163">
        <v>12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22.1</v>
      </c>
      <c r="C5" s="173">
        <f t="shared" ref="C5:C33" si="0">_xlfn.IFS($A$5:$A$33="Andi Grant",ROUND($B$5:$B$33*($C$2/113)-($B$3-$AA$2),0),$A$5:$A$33&lt;&gt;"Andi Grant",ROUND($B$5:$B$33*($C$3/113)-($B$3-$AA$3),0))</f>
        <v>22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 t="s">
        <v>20</v>
      </c>
      <c r="Z5" s="179" t="s">
        <v>20</v>
      </c>
      <c r="AA5" s="180">
        <f t="shared" ref="AA5:AA33" si="2">IF(X5&gt;0,ROUND(Y5-($AC$5:$AC$33+$B$3),0),0)</f>
        <v>0</v>
      </c>
      <c r="AC5" s="354">
        <f t="shared" ref="AC5:AC33" si="3">IF(D5&gt;0,D5,C5)</f>
        <v>22</v>
      </c>
      <c r="AD5" s="182"/>
      <c r="AE5" s="183">
        <f>HLOOKUP($AC5,HH!$A$2:$BC$20,E$4+1)</f>
        <v>1</v>
      </c>
      <c r="AF5" s="183">
        <f>HLOOKUP($AC5,HH!$A$2:$BC$20,F$4+1)</f>
        <v>1</v>
      </c>
      <c r="AG5" s="183">
        <f>HLOOKUP($AC5,HH!$A$2:$BC$20,G$4+1)</f>
        <v>1</v>
      </c>
      <c r="AH5" s="183">
        <f>HLOOKUP($AC5,HH!$A$2:$BC$20,H$4+1)</f>
        <v>1</v>
      </c>
      <c r="AI5" s="183">
        <f>HLOOKUP($AC5,HH!$A$2:$BC$20,I$4+1)</f>
        <v>1</v>
      </c>
      <c r="AJ5" s="183">
        <f>HLOOKUP($AC5,HH!$A$2:$BC$20,J$4+1)</f>
        <v>2</v>
      </c>
      <c r="AK5" s="183">
        <f>HLOOKUP($AC5,HH!$A$2:$BC$20,K$4+1)</f>
        <v>2</v>
      </c>
      <c r="AL5" s="183">
        <f>HLOOKUP($AC5,HH!$A$2:$BC$20,L$4+1)</f>
        <v>1</v>
      </c>
      <c r="AM5" s="183">
        <f>HLOOKUP($AC5,HH!$A$2:$BC$20,M$4+1)</f>
        <v>1</v>
      </c>
      <c r="AN5" s="183"/>
      <c r="AO5" s="183">
        <f>HLOOKUP($AC5,HH!$A$2:$BC$20,O$4+1)</f>
        <v>2</v>
      </c>
      <c r="AP5" s="183">
        <f>HLOOKUP($AC5,HH!$A$2:$BC$20,P$4+1)</f>
        <v>1</v>
      </c>
      <c r="AQ5" s="183">
        <f>HLOOKUP($AC5,HH!$A$2:$BC$20,Q$4+1)</f>
        <v>1</v>
      </c>
      <c r="AR5" s="183">
        <f>HLOOKUP($AC5,HH!$A$2:$BC$20,R$4+1)</f>
        <v>1</v>
      </c>
      <c r="AS5" s="183">
        <f>HLOOKUP($AC5,HH!$A$2:$BC$20,S$4+1)</f>
        <v>2</v>
      </c>
      <c r="AT5" s="183">
        <f>HLOOKUP($AC5,HH!$A$2:$BC$20,T$4+1)</f>
        <v>1</v>
      </c>
      <c r="AU5" s="183">
        <f>HLOOKUP($AC5,HH!$A$2:$BC$20,U$4+1)</f>
        <v>1</v>
      </c>
      <c r="AV5" s="183">
        <f>HLOOKUP($AC5,HH!$A$2:$BC$20,V$4+1)</f>
        <v>1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9</v>
      </c>
      <c r="D6" s="173">
        <f t="shared" ref="D6:D32" si="4">_xlfn.IFS($A$5:$A$33="Andi Grant",ROUND($B$5:$B$33*($D$2/113)-($B$3-$AB$2),0),$A$5:$A$33&lt;&gt;"Andi Grant",ROUND($B$5:$B$33*($D$3/113)-($B$3-$AB$3),0))</f>
        <v>11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2"/>
        <v>0</v>
      </c>
      <c r="AC6" s="354">
        <f t="shared" si="3"/>
        <v>11</v>
      </c>
      <c r="AD6" s="182"/>
      <c r="AE6" s="183">
        <f>HLOOKUP($AC6,HH!$A$2:$BC$20,E$4+1)</f>
        <v>1</v>
      </c>
      <c r="AF6" s="183">
        <f>HLOOKUP($AC6,HH!$A$2:$BC$20,F$4+1)</f>
        <v>1</v>
      </c>
      <c r="AG6" s="183">
        <f>HLOOKUP($AC6,HH!$A$2:$BC$20,G$4+1)</f>
        <v>0</v>
      </c>
      <c r="AH6" s="183">
        <f>HLOOKUP($AC6,HH!$A$2:$BC$20,H$4+1)</f>
        <v>1</v>
      </c>
      <c r="AI6" s="183">
        <f>HLOOKUP($AC6,HH!$A$2:$BC$20,I$4+1)</f>
        <v>0</v>
      </c>
      <c r="AJ6" s="183">
        <f>HLOOKUP($AC6,HH!$A$2:$BC$20,J$4+1)</f>
        <v>1</v>
      </c>
      <c r="AK6" s="183">
        <f>HLOOKUP($AC6,HH!$A$2:$BC$20,K$4+1)</f>
        <v>1</v>
      </c>
      <c r="AL6" s="183">
        <f>HLOOKUP($AC6,HH!$A$2:$BC$20,L$4+1)</f>
        <v>1</v>
      </c>
      <c r="AM6" s="183">
        <f>HLOOKUP($AC6,HH!$A$2:$BC$20,M$4+1)</f>
        <v>0</v>
      </c>
      <c r="AN6" s="183"/>
      <c r="AO6" s="183">
        <f>HLOOKUP($AC6,HH!$A$2:$BC$20,O$4+1)</f>
        <v>1</v>
      </c>
      <c r="AP6" s="183">
        <f>HLOOKUP($AC6,HH!$A$2:$BC$20,P$4+1)</f>
        <v>0</v>
      </c>
      <c r="AQ6" s="183">
        <f>HLOOKUP($AC6,HH!$A$2:$BC$20,Q$4+1)</f>
        <v>1</v>
      </c>
      <c r="AR6" s="183">
        <f>HLOOKUP($AC6,HH!$A$2:$BC$20,R$4+1)</f>
        <v>0</v>
      </c>
      <c r="AS6" s="183">
        <f>HLOOKUP($AC6,HH!$A$2:$BC$20,S$4+1)</f>
        <v>1</v>
      </c>
      <c r="AT6" s="183">
        <f>HLOOKUP($AC6,HH!$A$2:$BC$20,T$4+1)</f>
        <v>1</v>
      </c>
      <c r="AU6" s="183">
        <f>HLOOKUP($AC6,HH!$A$2:$BC$20,U$4+1)</f>
        <v>1</v>
      </c>
      <c r="AV6" s="183">
        <f>HLOOKUP($AC6,HH!$A$2:$BC$20,V$4+1)</f>
        <v>0</v>
      </c>
      <c r="AW6" s="183">
        <f>HLOOKUP($AC6,HH!$A$2:$BC$20,W$4+1)</f>
        <v>0</v>
      </c>
    </row>
    <row r="7" spans="1:49" ht="13.65" customHeight="1" x14ac:dyDescent="0.25">
      <c r="A7" s="185" t="s">
        <v>23</v>
      </c>
      <c r="B7" s="186">
        <v>28.3</v>
      </c>
      <c r="C7" s="173">
        <f t="shared" si="0"/>
        <v>29</v>
      </c>
      <c r="D7" s="173">
        <f t="shared" si="4"/>
        <v>23</v>
      </c>
      <c r="E7" s="174">
        <v>7</v>
      </c>
      <c r="F7" s="175">
        <v>9</v>
      </c>
      <c r="G7" s="174">
        <v>3</v>
      </c>
      <c r="H7" s="174">
        <v>7</v>
      </c>
      <c r="I7" s="174">
        <v>3</v>
      </c>
      <c r="J7" s="174">
        <v>7</v>
      </c>
      <c r="K7" s="174">
        <v>8</v>
      </c>
      <c r="L7" s="174">
        <v>6</v>
      </c>
      <c r="M7" s="174">
        <v>4</v>
      </c>
      <c r="N7" s="134">
        <f t="shared" si="5"/>
        <v>54</v>
      </c>
      <c r="O7" s="176">
        <v>6</v>
      </c>
      <c r="P7" s="174">
        <v>2</v>
      </c>
      <c r="Q7" s="174">
        <v>5</v>
      </c>
      <c r="R7" s="174">
        <v>4</v>
      </c>
      <c r="S7" s="174">
        <v>7</v>
      </c>
      <c r="T7" s="176">
        <v>5</v>
      </c>
      <c r="U7" s="174">
        <v>6</v>
      </c>
      <c r="V7" s="174">
        <v>4</v>
      </c>
      <c r="W7" s="176">
        <v>5</v>
      </c>
      <c r="X7" s="177">
        <f t="shared" si="1"/>
        <v>44</v>
      </c>
      <c r="Y7" s="178">
        <f t="shared" ref="Y7:Y33" si="6">SUM(N7+X7)</f>
        <v>98</v>
      </c>
      <c r="Z7" s="179">
        <f t="shared" ref="Z7:Z33" si="7">IF(AC7&lt;37,(SUM(ROUND(Y7-AC7,0))),"")</f>
        <v>75</v>
      </c>
      <c r="AA7" s="180">
        <f t="shared" si="2"/>
        <v>3</v>
      </c>
      <c r="AC7" s="354">
        <f t="shared" si="3"/>
        <v>23</v>
      </c>
      <c r="AD7" s="182">
        <v>1</v>
      </c>
      <c r="AE7" s="183">
        <f>HLOOKUP($AC7,HH!$A$2:$BC$20,E$4+1)</f>
        <v>1</v>
      </c>
      <c r="AF7" s="183">
        <f>HLOOKUP($AC7,HH!$A$2:$BC$20,F$4+1)</f>
        <v>1</v>
      </c>
      <c r="AG7" s="183">
        <f>HLOOKUP($AC7,HH!$A$2:$BC$20,G$4+1)</f>
        <v>1</v>
      </c>
      <c r="AH7" s="183">
        <f>HLOOKUP($AC7,HH!$A$2:$BC$20,H$4+1)</f>
        <v>2</v>
      </c>
      <c r="AI7" s="183">
        <f>HLOOKUP($AC7,HH!$A$2:$BC$20,I$4+1)</f>
        <v>1</v>
      </c>
      <c r="AJ7" s="183">
        <f>HLOOKUP($AC7,HH!$A$2:$BC$20,J$4+1)</f>
        <v>2</v>
      </c>
      <c r="AK7" s="183">
        <f>HLOOKUP($AC7,HH!$A$2:$BC$20,K$4+1)</f>
        <v>2</v>
      </c>
      <c r="AL7" s="183">
        <f>HLOOKUP($AC7,HH!$A$2:$BC$20,L$4+1)</f>
        <v>1</v>
      </c>
      <c r="AM7" s="183">
        <f>HLOOKUP($AC7,HH!$A$2:$BC$20,M$4+1)</f>
        <v>1</v>
      </c>
      <c r="AN7" s="183"/>
      <c r="AO7" s="183">
        <f>HLOOKUP($AC7,HH!$A$2:$BC$20,O$4+1)</f>
        <v>2</v>
      </c>
      <c r="AP7" s="183">
        <f>HLOOKUP($AC7,HH!$A$2:$BC$20,P$4+1)</f>
        <v>1</v>
      </c>
      <c r="AQ7" s="183">
        <f>HLOOKUP($AC7,HH!$A$2:$BC$20,Q$4+1)</f>
        <v>1</v>
      </c>
      <c r="AR7" s="183">
        <f>HLOOKUP($AC7,HH!$A$2:$BC$20,R$4+1)</f>
        <v>1</v>
      </c>
      <c r="AS7" s="183">
        <f>HLOOKUP($AC7,HH!$A$2:$BC$20,S$4+1)</f>
        <v>2</v>
      </c>
      <c r="AT7" s="183">
        <f>HLOOKUP($AC7,HH!$A$2:$BC$20,T$4+1)</f>
        <v>1</v>
      </c>
      <c r="AU7" s="183">
        <f>HLOOKUP($AC7,HH!$A$2:$BC$20,U$4+1)</f>
        <v>1</v>
      </c>
      <c r="AV7" s="183">
        <f>HLOOKUP($AC7,HH!$A$2:$BC$20,V$4+1)</f>
        <v>1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186">
        <v>29.7</v>
      </c>
      <c r="C8" s="173">
        <f t="shared" si="0"/>
        <v>31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5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2"/>
        <v>0</v>
      </c>
      <c r="AC8" s="354">
        <f t="shared" si="3"/>
        <v>31</v>
      </c>
      <c r="AD8" s="182"/>
      <c r="AE8" s="183">
        <f>HLOOKUP($AC8,HH!$A$2:$BC$20,E$4+1)</f>
        <v>2</v>
      </c>
      <c r="AF8" s="183">
        <f>HLOOKUP($AC8,HH!$A$2:$BC$20,F$4+1)</f>
        <v>2</v>
      </c>
      <c r="AG8" s="183">
        <f>HLOOKUP($AC8,HH!$A$2:$BC$20,G$4+1)</f>
        <v>1</v>
      </c>
      <c r="AH8" s="183">
        <f>HLOOKUP($AC8,HH!$A$2:$BC$20,H$4+1)</f>
        <v>2</v>
      </c>
      <c r="AI8" s="183">
        <f>HLOOKUP($AC8,HH!$A$2:$BC$20,I$4+1)</f>
        <v>2</v>
      </c>
      <c r="AJ8" s="183">
        <f>HLOOKUP($AC8,HH!$A$2:$BC$20,J$4+1)</f>
        <v>2</v>
      </c>
      <c r="AK8" s="183">
        <f>HLOOKUP($AC8,HH!$A$2:$BC$20,K$4+1)</f>
        <v>2</v>
      </c>
      <c r="AL8" s="183">
        <f>HLOOKUP($AC8,HH!$A$2:$BC$20,L$4+1)</f>
        <v>2</v>
      </c>
      <c r="AM8" s="183">
        <f>HLOOKUP($AC8,HH!$A$2:$BC$20,M$4+1)</f>
        <v>1</v>
      </c>
      <c r="AN8" s="183"/>
      <c r="AO8" s="183">
        <f>HLOOKUP($AC8,HH!$A$2:$BC$20,O$4+1)</f>
        <v>2</v>
      </c>
      <c r="AP8" s="183">
        <f>HLOOKUP($AC8,HH!$A$2:$BC$20,P$4+1)</f>
        <v>1</v>
      </c>
      <c r="AQ8" s="183">
        <f>HLOOKUP($AC8,HH!$A$2:$BC$20,Q$4+1)</f>
        <v>2</v>
      </c>
      <c r="AR8" s="183">
        <f>HLOOKUP($AC8,HH!$A$2:$BC$20,R$4+1)</f>
        <v>1</v>
      </c>
      <c r="AS8" s="183">
        <f>HLOOKUP($AC8,HH!$A$2:$BC$20,S$4+1)</f>
        <v>2</v>
      </c>
      <c r="AT8" s="183">
        <f>HLOOKUP($AC8,HH!$A$2:$BC$20,T$4+1)</f>
        <v>2</v>
      </c>
      <c r="AU8" s="183">
        <f>HLOOKUP($AC8,HH!$A$2:$BC$20,U$4+1)</f>
        <v>2</v>
      </c>
      <c r="AV8" s="183">
        <f>HLOOKUP($AC8,HH!$A$2:$BC$20,V$4+1)</f>
        <v>1</v>
      </c>
      <c r="AW8" s="183">
        <f>HLOOKUP($AC8,HH!$A$2:$BC$20,W$4+1)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16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354">
        <f t="shared" si="3"/>
        <v>16</v>
      </c>
      <c r="AD9" s="182"/>
      <c r="AE9" s="183">
        <f>HLOOKUP($AC9,HH!$A$2:$BC$20,E$4+1)</f>
        <v>1</v>
      </c>
      <c r="AF9" s="183">
        <f>HLOOKUP($AC9,HH!$A$2:$BC$20,F$4+1)</f>
        <v>1</v>
      </c>
      <c r="AG9" s="183">
        <f>HLOOKUP($AC9,HH!$A$2:$BC$20,G$4+1)</f>
        <v>0</v>
      </c>
      <c r="AH9" s="183">
        <f>HLOOKUP($AC9,HH!$A$2:$BC$20,H$4+1)</f>
        <v>1</v>
      </c>
      <c r="AI9" s="183">
        <f>HLOOKUP($AC9,HH!$A$2:$BC$20,I$4+1)</f>
        <v>1</v>
      </c>
      <c r="AJ9" s="183">
        <f>HLOOKUP($AC9,HH!$A$2:$BC$20,J$4+1)</f>
        <v>1</v>
      </c>
      <c r="AK9" s="183">
        <f>HLOOKUP($AC9,HH!$A$2:$BC$20,K$4+1)</f>
        <v>1</v>
      </c>
      <c r="AL9" s="183">
        <f>HLOOKUP($AC9,HH!$A$2:$BC$20,L$4+1)</f>
        <v>1</v>
      </c>
      <c r="AM9" s="183">
        <f>HLOOKUP($AC9,HH!$A$2:$BC$20,M$4+1)</f>
        <v>1</v>
      </c>
      <c r="AN9" s="183"/>
      <c r="AO9" s="183">
        <f>HLOOKUP($AC9,HH!$A$2:$BC$20,O$4+1)</f>
        <v>1</v>
      </c>
      <c r="AP9" s="183">
        <f>HLOOKUP($AC9,HH!$A$2:$BC$20,P$4+1)</f>
        <v>1</v>
      </c>
      <c r="AQ9" s="183">
        <f>HLOOKUP($AC9,HH!$A$2:$BC$20,Q$4+1)</f>
        <v>1</v>
      </c>
      <c r="AR9" s="183">
        <f>HLOOKUP($AC9,HH!$A$2:$BC$20,R$4+1)</f>
        <v>0</v>
      </c>
      <c r="AS9" s="183">
        <f>HLOOKUP($AC9,HH!$A$2:$BC$20,S$4+1)</f>
        <v>1</v>
      </c>
      <c r="AT9" s="183">
        <f>HLOOKUP($AC9,HH!$A$2:$BC$20,T$4+1)</f>
        <v>1</v>
      </c>
      <c r="AU9" s="183">
        <f>HLOOKUP($AC9,HH!$A$2:$BC$20,U$4+1)</f>
        <v>1</v>
      </c>
      <c r="AV9" s="183">
        <f>HLOOKUP($AC9,HH!$A$2:$BC$20,V$4+1)</f>
        <v>1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186">
        <v>12.8</v>
      </c>
      <c r="C10" s="173">
        <f t="shared" si="0"/>
        <v>12</v>
      </c>
      <c r="D10" s="173">
        <v>0</v>
      </c>
      <c r="E10" s="174">
        <v>5</v>
      </c>
      <c r="F10" s="175">
        <v>5</v>
      </c>
      <c r="G10" s="174">
        <v>4</v>
      </c>
      <c r="H10" s="174">
        <v>5</v>
      </c>
      <c r="I10" s="174">
        <v>6</v>
      </c>
      <c r="J10" s="174">
        <v>7</v>
      </c>
      <c r="K10" s="174">
        <v>4</v>
      </c>
      <c r="L10" s="174">
        <v>5</v>
      </c>
      <c r="M10" s="174">
        <v>5</v>
      </c>
      <c r="N10" s="134">
        <f t="shared" si="5"/>
        <v>46</v>
      </c>
      <c r="O10" s="176">
        <v>4</v>
      </c>
      <c r="P10" s="174">
        <v>5</v>
      </c>
      <c r="Q10" s="174">
        <v>5</v>
      </c>
      <c r="R10" s="174">
        <v>5</v>
      </c>
      <c r="S10" s="174">
        <v>6</v>
      </c>
      <c r="T10" s="174">
        <v>4</v>
      </c>
      <c r="U10" s="174">
        <v>5</v>
      </c>
      <c r="V10" s="174">
        <v>4</v>
      </c>
      <c r="W10" s="176">
        <v>5</v>
      </c>
      <c r="X10" s="177">
        <f t="shared" si="1"/>
        <v>43</v>
      </c>
      <c r="Y10" s="178">
        <f t="shared" si="6"/>
        <v>89</v>
      </c>
      <c r="Z10" s="179">
        <f t="shared" si="7"/>
        <v>77</v>
      </c>
      <c r="AA10" s="180">
        <f t="shared" si="2"/>
        <v>5</v>
      </c>
      <c r="AC10" s="354">
        <f t="shared" si="3"/>
        <v>12</v>
      </c>
      <c r="AD10" s="182">
        <v>2</v>
      </c>
      <c r="AE10" s="183">
        <f>HLOOKUP($AC10,HH!$A$2:$BC$20,E$4+1)</f>
        <v>1</v>
      </c>
      <c r="AF10" s="183">
        <f>HLOOKUP($AC10,HH!$A$2:$BC$20,F$4+1)</f>
        <v>1</v>
      </c>
      <c r="AG10" s="183">
        <f>HLOOKUP($AC10,HH!$A$2:$BC$20,G$4+1)</f>
        <v>0</v>
      </c>
      <c r="AH10" s="183">
        <f>HLOOKUP($AC10,HH!$A$2:$BC$20,H$4+1)</f>
        <v>1</v>
      </c>
      <c r="AI10" s="183">
        <f>HLOOKUP($AC10,HH!$A$2:$BC$20,I$4+1)</f>
        <v>0</v>
      </c>
      <c r="AJ10" s="183">
        <f>HLOOKUP($AC10,HH!$A$2:$BC$20,J$4+1)</f>
        <v>1</v>
      </c>
      <c r="AK10" s="183">
        <f>HLOOKUP($AC10,HH!$A$2:$BC$20,K$4+1)</f>
        <v>1</v>
      </c>
      <c r="AL10" s="183">
        <f>HLOOKUP($AC10,HH!$A$2:$BC$20,L$4+1)</f>
        <v>1</v>
      </c>
      <c r="AM10" s="183">
        <f>HLOOKUP($AC10,HH!$A$2:$BC$20,M$4+1)</f>
        <v>0</v>
      </c>
      <c r="AN10" s="183"/>
      <c r="AO10" s="183">
        <f>HLOOKUP($AC10,HH!$A$2:$BC$20,O$4+1)</f>
        <v>1</v>
      </c>
      <c r="AP10" s="183">
        <f>HLOOKUP($AC10,HH!$A$2:$BC$20,P$4+1)</f>
        <v>0</v>
      </c>
      <c r="AQ10" s="183">
        <f>HLOOKUP($AC10,HH!$A$2:$BC$20,Q$4+1)</f>
        <v>1</v>
      </c>
      <c r="AR10" s="183">
        <f>HLOOKUP($AC10,HH!$A$2:$BC$20,R$4+1)</f>
        <v>0</v>
      </c>
      <c r="AS10" s="183">
        <f>HLOOKUP($AC10,HH!$A$2:$BC$20,S$4+1)</f>
        <v>1</v>
      </c>
      <c r="AT10" s="183">
        <f>HLOOKUP($AC10,HH!$A$2:$BC$20,T$4+1)</f>
        <v>1</v>
      </c>
      <c r="AU10" s="183">
        <f>HLOOKUP($AC10,HH!$A$2:$BC$20,U$4+1)</f>
        <v>1</v>
      </c>
      <c r="AV10" s="183">
        <f>HLOOKUP($AC10,HH!$A$2:$BC$20,V$4+1)</f>
        <v>0</v>
      </c>
      <c r="AW10" s="183">
        <f>HLOOKUP($AC10,HH!$A$2:$BC$20,W$4+1)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354">
        <f>IF(D11&gt;0,D11,C11)</f>
        <v>0</v>
      </c>
      <c r="AD11" s="182"/>
      <c r="AE11" s="183">
        <f>HLOOKUP($AC11,HH!$A$2:$BC$20,E$4+1)</f>
        <v>11</v>
      </c>
      <c r="AF11" s="183">
        <f>HLOOKUP($AC11,HH!$A$2:$BC$20,F$4+1)</f>
        <v>7</v>
      </c>
      <c r="AG11" s="183">
        <f>HLOOKUP($AC11,HH!$A$2:$BC$20,G$4+1)</f>
        <v>17</v>
      </c>
      <c r="AH11" s="183">
        <f>HLOOKUP($AC11,HH!$A$2:$BC$20,H$4+1)</f>
        <v>5</v>
      </c>
      <c r="AI11" s="183">
        <f>HLOOKUP($AC11,HH!$A$2:$BC$20,I$4+1)</f>
        <v>13</v>
      </c>
      <c r="AJ11" s="183">
        <f>HLOOKUP($AC11,HH!$A$2:$BC$20,J$4+1)</f>
        <v>3</v>
      </c>
      <c r="AK11" s="183">
        <f>HLOOKUP($AC11,HH!$A$2:$BC$20,K$4+1)</f>
        <v>1</v>
      </c>
      <c r="AL11" s="183">
        <f>HLOOKUP($AC11,HH!$A$2:$BC$20,L$4+1)</f>
        <v>9</v>
      </c>
      <c r="AM11" s="183">
        <f>HLOOKUP($AC11,HH!$A$2:$BC$20,M$4+1)</f>
        <v>15</v>
      </c>
      <c r="AN11" s="183"/>
      <c r="AO11" s="183">
        <f>HLOOKUP($AC11,HH!$A$2:$BC$20,O$4+1)</f>
        <v>2</v>
      </c>
      <c r="AP11" s="183">
        <f>HLOOKUP($AC11,HH!$A$2:$BC$20,P$4+1)</f>
        <v>16</v>
      </c>
      <c r="AQ11" s="183">
        <f>HLOOKUP($AC11,HH!$A$2:$BC$20,Q$4+1)</f>
        <v>8</v>
      </c>
      <c r="AR11" s="183">
        <f>HLOOKUP($AC11,HH!$A$2:$BC$20,R$4+1)</f>
        <v>18</v>
      </c>
      <c r="AS11" s="183">
        <f>HLOOKUP($AC11,HH!$A$2:$BC$20,S$4+1)</f>
        <v>4</v>
      </c>
      <c r="AT11" s="183">
        <f>HLOOKUP($AC11,HH!$A$2:$BC$20,T$4+1)</f>
        <v>10</v>
      </c>
      <c r="AU11" s="183">
        <f>HLOOKUP($AC11,HH!$A$2:$BC$20,U$4+1)</f>
        <v>6</v>
      </c>
      <c r="AV11" s="183">
        <f>HLOOKUP($AC11,HH!$A$2:$BC$20,V$4+1)</f>
        <v>14</v>
      </c>
      <c r="AW11" s="183">
        <f>HLOOKUP($AC11,HH!$A$2:$BC$20,W$4+1)</f>
        <v>12</v>
      </c>
    </row>
    <row r="12" spans="1:49" ht="13.65" customHeight="1" x14ac:dyDescent="0.25">
      <c r="A12" s="185" t="s">
        <v>27</v>
      </c>
      <c r="B12" s="186">
        <v>26.7</v>
      </c>
      <c r="C12" s="173">
        <f t="shared" si="0"/>
        <v>27</v>
      </c>
      <c r="D12" s="173">
        <f t="shared" si="4"/>
        <v>21</v>
      </c>
      <c r="E12" s="174">
        <v>5</v>
      </c>
      <c r="F12" s="175">
        <v>7</v>
      </c>
      <c r="G12" s="174">
        <v>4</v>
      </c>
      <c r="H12" s="174">
        <v>6</v>
      </c>
      <c r="I12" s="174">
        <v>4</v>
      </c>
      <c r="J12" s="174">
        <v>5</v>
      </c>
      <c r="K12" s="174">
        <v>8</v>
      </c>
      <c r="L12" s="174">
        <v>6</v>
      </c>
      <c r="M12" s="174">
        <v>3</v>
      </c>
      <c r="N12" s="134">
        <f t="shared" si="5"/>
        <v>48</v>
      </c>
      <c r="O12" s="176">
        <v>8</v>
      </c>
      <c r="P12" s="174">
        <v>5</v>
      </c>
      <c r="Q12" s="174">
        <v>5</v>
      </c>
      <c r="R12" s="174">
        <v>8</v>
      </c>
      <c r="S12" s="174">
        <v>6</v>
      </c>
      <c r="T12" s="174">
        <v>5</v>
      </c>
      <c r="U12" s="174">
        <v>5</v>
      </c>
      <c r="V12" s="174">
        <v>4</v>
      </c>
      <c r="W12" s="176">
        <v>6</v>
      </c>
      <c r="X12" s="177">
        <f t="shared" si="1"/>
        <v>52</v>
      </c>
      <c r="Y12" s="178">
        <f t="shared" si="6"/>
        <v>100</v>
      </c>
      <c r="Z12" s="179">
        <f t="shared" si="7"/>
        <v>79</v>
      </c>
      <c r="AA12" s="180">
        <f t="shared" si="2"/>
        <v>7</v>
      </c>
      <c r="AC12" s="354">
        <f t="shared" si="3"/>
        <v>21</v>
      </c>
      <c r="AD12" s="182">
        <v>3</v>
      </c>
      <c r="AE12" s="183">
        <f>HLOOKUP($AC12,HH!$A$2:$BC$20,E$4+1)</f>
        <v>1</v>
      </c>
      <c r="AF12" s="183">
        <f>HLOOKUP($AC12,HH!$A$2:$BC$20,F$4+1)</f>
        <v>1</v>
      </c>
      <c r="AG12" s="183">
        <f>HLOOKUP($AC12,HH!$A$2:$BC$20,G$4+1)</f>
        <v>1</v>
      </c>
      <c r="AH12" s="183">
        <f>HLOOKUP($AC12,HH!$A$2:$BC$20,H$4+1)</f>
        <v>1</v>
      </c>
      <c r="AI12" s="183">
        <f>HLOOKUP($AC12,HH!$A$2:$BC$20,I$4+1)</f>
        <v>1</v>
      </c>
      <c r="AJ12" s="183">
        <f>HLOOKUP($AC12,HH!$A$2:$BC$20,J$4+1)</f>
        <v>2</v>
      </c>
      <c r="AK12" s="183">
        <f>HLOOKUP($AC12,HH!$A$2:$BC$20,K$4+1)</f>
        <v>2</v>
      </c>
      <c r="AL12" s="183">
        <f>HLOOKUP($AC12,HH!$A$2:$BC$20,L$4+1)</f>
        <v>1</v>
      </c>
      <c r="AM12" s="183">
        <f>HLOOKUP($AC12,HH!$A$2:$BC$20,M$4+1)</f>
        <v>1</v>
      </c>
      <c r="AN12" s="183"/>
      <c r="AO12" s="183">
        <f>HLOOKUP($AC12,HH!$A$2:$BC$20,O$4+1)</f>
        <v>2</v>
      </c>
      <c r="AP12" s="183">
        <f>HLOOKUP($AC12,HH!$A$2:$BC$20,P$4+1)</f>
        <v>1</v>
      </c>
      <c r="AQ12" s="183">
        <f>HLOOKUP($AC12,HH!$A$2:$BC$20,Q$4+1)</f>
        <v>1</v>
      </c>
      <c r="AR12" s="183">
        <f>HLOOKUP($AC12,HH!$A$2:$BC$20,R$4+1)</f>
        <v>1</v>
      </c>
      <c r="AS12" s="183">
        <f>HLOOKUP($AC12,HH!$A$2:$BC$20,S$4+1)</f>
        <v>1</v>
      </c>
      <c r="AT12" s="183">
        <f>HLOOKUP($AC12,HH!$A$2:$BC$20,T$4+1)</f>
        <v>1</v>
      </c>
      <c r="AU12" s="183">
        <f>HLOOKUP($AC12,HH!$A$2:$BC$20,U$4+1)</f>
        <v>1</v>
      </c>
      <c r="AV12" s="183">
        <f>HLOOKUP($AC12,HH!$A$2:$BC$20,V$4+1)</f>
        <v>1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5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2"/>
        <v>0</v>
      </c>
      <c r="AC13" s="354">
        <f t="shared" si="3"/>
        <v>11</v>
      </c>
      <c r="AD13" s="182"/>
      <c r="AE13" s="183">
        <f>HLOOKUP($AC13,HH!$A$2:$BC$20,E$4+1)</f>
        <v>1</v>
      </c>
      <c r="AF13" s="183">
        <f>HLOOKUP($AC13,HH!$A$2:$BC$20,F$4+1)</f>
        <v>1</v>
      </c>
      <c r="AG13" s="183">
        <f>HLOOKUP($AC13,HH!$A$2:$BC$20,G$4+1)</f>
        <v>0</v>
      </c>
      <c r="AH13" s="183">
        <f>HLOOKUP($AC13,HH!$A$2:$BC$20,H$4+1)</f>
        <v>1</v>
      </c>
      <c r="AI13" s="183">
        <f>HLOOKUP($AC13,HH!$A$2:$BC$20,I$4+1)</f>
        <v>0</v>
      </c>
      <c r="AJ13" s="183">
        <f>HLOOKUP($AC13,HH!$A$2:$BC$20,J$4+1)</f>
        <v>1</v>
      </c>
      <c r="AK13" s="183">
        <f>HLOOKUP($AC13,HH!$A$2:$BC$20,K$4+1)</f>
        <v>1</v>
      </c>
      <c r="AL13" s="183">
        <f>HLOOKUP($AC13,HH!$A$2:$BC$20,L$4+1)</f>
        <v>1</v>
      </c>
      <c r="AM13" s="183">
        <f>HLOOKUP($AC13,HH!$A$2:$BC$20,M$4+1)</f>
        <v>0</v>
      </c>
      <c r="AN13" s="183"/>
      <c r="AO13" s="183">
        <f>HLOOKUP($AC13,HH!$A$2:$BC$20,O$4+1)</f>
        <v>1</v>
      </c>
      <c r="AP13" s="183">
        <f>HLOOKUP($AC13,HH!$A$2:$BC$20,P$4+1)</f>
        <v>0</v>
      </c>
      <c r="AQ13" s="183">
        <f>HLOOKUP($AC13,HH!$A$2:$BC$20,Q$4+1)</f>
        <v>1</v>
      </c>
      <c r="AR13" s="183">
        <f>HLOOKUP($AC13,HH!$A$2:$BC$20,R$4+1)</f>
        <v>0</v>
      </c>
      <c r="AS13" s="183">
        <f>HLOOKUP($AC13,HH!$A$2:$BC$20,S$4+1)</f>
        <v>1</v>
      </c>
      <c r="AT13" s="183">
        <f>HLOOKUP($AC13,HH!$A$2:$BC$20,T$4+1)</f>
        <v>1</v>
      </c>
      <c r="AU13" s="183">
        <f>HLOOKUP($AC13,HH!$A$2:$BC$20,U$4+1)</f>
        <v>1</v>
      </c>
      <c r="AV13" s="183">
        <f>HLOOKUP($AC13,HH!$A$2:$BC$20,V$4+1)</f>
        <v>0</v>
      </c>
      <c r="AW13" s="183">
        <f>HLOOKUP($AC13,HH!$A$2:$BC$20,W$4+1)</f>
        <v>0</v>
      </c>
    </row>
    <row r="14" spans="1:49" ht="13.65" customHeight="1" x14ac:dyDescent="0.25">
      <c r="A14" s="185" t="s">
        <v>44</v>
      </c>
      <c r="B14" s="186">
        <v>47.5</v>
      </c>
      <c r="C14" s="173">
        <f t="shared" si="0"/>
        <v>50</v>
      </c>
      <c r="D14" s="173">
        <f t="shared" si="4"/>
        <v>42</v>
      </c>
      <c r="E14" s="174">
        <v>7</v>
      </c>
      <c r="F14" s="175">
        <v>8</v>
      </c>
      <c r="G14" s="174">
        <v>4</v>
      </c>
      <c r="H14" s="174">
        <v>7</v>
      </c>
      <c r="I14" s="174">
        <v>4</v>
      </c>
      <c r="J14" s="174">
        <v>8</v>
      </c>
      <c r="K14" s="174">
        <v>6</v>
      </c>
      <c r="L14" s="174">
        <v>6</v>
      </c>
      <c r="M14" s="174">
        <v>7</v>
      </c>
      <c r="N14" s="134">
        <f t="shared" si="5"/>
        <v>57</v>
      </c>
      <c r="O14" s="176">
        <v>7</v>
      </c>
      <c r="P14" s="174">
        <v>4</v>
      </c>
      <c r="Q14" s="174">
        <v>8</v>
      </c>
      <c r="R14" s="174">
        <v>6</v>
      </c>
      <c r="S14" s="174">
        <v>9</v>
      </c>
      <c r="T14" s="174">
        <v>8</v>
      </c>
      <c r="U14" s="174">
        <v>8</v>
      </c>
      <c r="V14" s="174">
        <v>6</v>
      </c>
      <c r="W14" s="176">
        <v>10</v>
      </c>
      <c r="X14" s="177">
        <f t="shared" si="1"/>
        <v>66</v>
      </c>
      <c r="Y14" s="178">
        <f t="shared" si="6"/>
        <v>123</v>
      </c>
      <c r="Z14" s="179" t="str">
        <f t="shared" si="7"/>
        <v/>
      </c>
      <c r="AA14" s="180">
        <f t="shared" si="2"/>
        <v>9</v>
      </c>
      <c r="AC14" s="354">
        <f t="shared" si="3"/>
        <v>42</v>
      </c>
      <c r="AD14" s="182">
        <v>4</v>
      </c>
      <c r="AE14" s="183">
        <f>HLOOKUP($AC14,HH!$A$2:$BC$20,E$4+1)</f>
        <v>2</v>
      </c>
      <c r="AF14" s="183">
        <f>HLOOKUP($AC14,HH!$A$2:$BC$20,F$4+1)</f>
        <v>2</v>
      </c>
      <c r="AG14" s="183">
        <f>HLOOKUP($AC14,HH!$A$2:$BC$20,G$4+1)</f>
        <v>2</v>
      </c>
      <c r="AH14" s="183">
        <f>HLOOKUP($AC14,HH!$A$2:$BC$20,H$4+1)</f>
        <v>3</v>
      </c>
      <c r="AI14" s="183">
        <f>HLOOKUP($AC14,HH!$A$2:$BC$20,I$4+1)</f>
        <v>2</v>
      </c>
      <c r="AJ14" s="183">
        <f>HLOOKUP($AC14,HH!$A$2:$BC$20,J$4+1)</f>
        <v>3</v>
      </c>
      <c r="AK14" s="183">
        <f>HLOOKUP($AC14,HH!$A$2:$BC$20,K$4+1)</f>
        <v>3</v>
      </c>
      <c r="AL14" s="183">
        <f>HLOOKUP($AC14,HH!$A$2:$BC$20,L$4+1)</f>
        <v>2</v>
      </c>
      <c r="AM14" s="183">
        <f>HLOOKUP($AC14,HH!$A$2:$BC$20,M$4+1)</f>
        <v>2</v>
      </c>
      <c r="AN14" s="183"/>
      <c r="AO14" s="183">
        <f>HLOOKUP($AC14,HH!$A$2:$BC$20,O$4+1)</f>
        <v>3</v>
      </c>
      <c r="AP14" s="183">
        <f>HLOOKUP($AC14,HH!$A$2:$BC$20,P$4+1)</f>
        <v>2</v>
      </c>
      <c r="AQ14" s="183">
        <f>HLOOKUP($AC14,HH!$A$2:$BC$20,Q$4+1)</f>
        <v>2</v>
      </c>
      <c r="AR14" s="183">
        <f>HLOOKUP($AC14,HH!$A$2:$BC$20,R$4+1)</f>
        <v>2</v>
      </c>
      <c r="AS14" s="183">
        <f>HLOOKUP($AC14,HH!$A$2:$BC$20,S$4+1)</f>
        <v>3</v>
      </c>
      <c r="AT14" s="183">
        <f>HLOOKUP($AC14,HH!$A$2:$BC$20,T$4+1)</f>
        <v>2</v>
      </c>
      <c r="AU14" s="183">
        <f>HLOOKUP($AC14,HH!$A$2:$BC$20,U$4+1)</f>
        <v>3</v>
      </c>
      <c r="AV14" s="183">
        <f>HLOOKUP($AC14,HH!$A$2:$BC$20,V$4+1)</f>
        <v>2</v>
      </c>
      <c r="AW14" s="183">
        <f>HLOOKUP($AC14,HH!$A$2:$BC$20,W$4+1)</f>
        <v>2</v>
      </c>
    </row>
    <row r="15" spans="1:49" ht="13.65" customHeight="1" x14ac:dyDescent="0.25">
      <c r="A15" s="185" t="s">
        <v>24</v>
      </c>
      <c r="B15" s="186">
        <v>22</v>
      </c>
      <c r="C15" s="173">
        <f t="shared" si="0"/>
        <v>22</v>
      </c>
      <c r="D15" s="173">
        <v>0</v>
      </c>
      <c r="E15" s="174">
        <v>4</v>
      </c>
      <c r="F15" s="175">
        <v>6</v>
      </c>
      <c r="G15" s="174">
        <v>6</v>
      </c>
      <c r="H15" s="174">
        <v>7</v>
      </c>
      <c r="I15" s="174">
        <v>4</v>
      </c>
      <c r="J15" s="174">
        <v>6</v>
      </c>
      <c r="K15" s="174">
        <v>5</v>
      </c>
      <c r="L15" s="174">
        <v>6</v>
      </c>
      <c r="M15" s="174">
        <v>4</v>
      </c>
      <c r="N15" s="134">
        <f t="shared" si="5"/>
        <v>48</v>
      </c>
      <c r="O15" s="176">
        <v>6</v>
      </c>
      <c r="P15" s="174">
        <v>4</v>
      </c>
      <c r="Q15" s="174">
        <v>5</v>
      </c>
      <c r="R15" s="174">
        <v>5</v>
      </c>
      <c r="S15" s="174">
        <v>6</v>
      </c>
      <c r="T15" s="174">
        <v>6</v>
      </c>
      <c r="U15" s="174">
        <v>5</v>
      </c>
      <c r="V15" s="174">
        <v>5</v>
      </c>
      <c r="W15" s="176">
        <v>6</v>
      </c>
      <c r="X15" s="177">
        <f t="shared" si="1"/>
        <v>48</v>
      </c>
      <c r="Y15" s="178">
        <f t="shared" si="6"/>
        <v>96</v>
      </c>
      <c r="Z15" s="179">
        <f t="shared" si="7"/>
        <v>74</v>
      </c>
      <c r="AA15" s="180">
        <f t="shared" si="2"/>
        <v>2</v>
      </c>
      <c r="AC15" s="354">
        <f t="shared" si="3"/>
        <v>22</v>
      </c>
      <c r="AD15" s="182">
        <v>3</v>
      </c>
      <c r="AE15" s="183">
        <f>HLOOKUP($AC15,HH!$A$2:$BC$20,E$4+1)</f>
        <v>1</v>
      </c>
      <c r="AF15" s="183">
        <f>HLOOKUP($AC15,HH!$A$2:$BC$20,F$4+1)</f>
        <v>1</v>
      </c>
      <c r="AG15" s="183">
        <f>HLOOKUP($AC15,HH!$A$2:$BC$20,G$4+1)</f>
        <v>1</v>
      </c>
      <c r="AH15" s="183">
        <f>HLOOKUP($AC15,HH!$A$2:$BC$20,H$4+1)</f>
        <v>1</v>
      </c>
      <c r="AI15" s="183">
        <f>HLOOKUP($AC15,HH!$A$2:$BC$20,I$4+1)</f>
        <v>1</v>
      </c>
      <c r="AJ15" s="183">
        <f>HLOOKUP($AC15,HH!$A$2:$BC$20,J$4+1)</f>
        <v>2</v>
      </c>
      <c r="AK15" s="183">
        <f>HLOOKUP($AC15,HH!$A$2:$BC$20,K$4+1)</f>
        <v>2</v>
      </c>
      <c r="AL15" s="183">
        <f>HLOOKUP($AC15,HH!$A$2:$BC$20,L$4+1)</f>
        <v>1</v>
      </c>
      <c r="AM15" s="183">
        <f>HLOOKUP($AC15,HH!$A$2:$BC$20,M$4+1)</f>
        <v>1</v>
      </c>
      <c r="AN15" s="183"/>
      <c r="AO15" s="183">
        <f>HLOOKUP($AC15,HH!$A$2:$BC$20,O$4+1)</f>
        <v>2</v>
      </c>
      <c r="AP15" s="183">
        <f>HLOOKUP($AC15,HH!$A$2:$BC$20,P$4+1)</f>
        <v>1</v>
      </c>
      <c r="AQ15" s="183">
        <f>HLOOKUP($AC15,HH!$A$2:$BC$20,Q$4+1)</f>
        <v>1</v>
      </c>
      <c r="AR15" s="183">
        <f>HLOOKUP($AC15,HH!$A$2:$BC$20,R$4+1)</f>
        <v>1</v>
      </c>
      <c r="AS15" s="183">
        <f>HLOOKUP($AC15,HH!$A$2:$BC$20,S$4+1)</f>
        <v>2</v>
      </c>
      <c r="AT15" s="183">
        <f>HLOOKUP($AC15,HH!$A$2:$BC$20,T$4+1)</f>
        <v>1</v>
      </c>
      <c r="AU15" s="183">
        <f>HLOOKUP($AC15,HH!$A$2:$BC$20,U$4+1)</f>
        <v>1</v>
      </c>
      <c r="AV15" s="183">
        <f>HLOOKUP($AC15,HH!$A$2:$BC$20,V$4+1)</f>
        <v>1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186">
        <v>14.7</v>
      </c>
      <c r="C16" s="173">
        <f t="shared" si="0"/>
        <v>14</v>
      </c>
      <c r="D16" s="173">
        <v>0</v>
      </c>
      <c r="E16" s="174"/>
      <c r="F16" s="175"/>
      <c r="G16" s="174"/>
      <c r="H16" s="174"/>
      <c r="I16" s="174"/>
      <c r="J16" s="174"/>
      <c r="K16" s="174"/>
      <c r="L16" s="174"/>
      <c r="M16" s="174"/>
      <c r="N16" s="134">
        <f>SUM(E16:M16)</f>
        <v>0</v>
      </c>
      <c r="O16" s="176"/>
      <c r="P16" s="174"/>
      <c r="Q16" s="174"/>
      <c r="R16" s="174"/>
      <c r="S16" s="174"/>
      <c r="T16" s="174"/>
      <c r="U16" s="174"/>
      <c r="V16" s="174"/>
      <c r="W16" s="176"/>
      <c r="X16" s="177">
        <f>SUM(O16:W16)</f>
        <v>0</v>
      </c>
      <c r="Y16" s="178" t="s">
        <v>20</v>
      </c>
      <c r="Z16" s="179" t="s">
        <v>20</v>
      </c>
      <c r="AA16" s="180">
        <f>IF(X16&gt;0,ROUND(Y16-($AC$5:$AC$33+$B$3),0),0)</f>
        <v>0</v>
      </c>
      <c r="AC16" s="354">
        <f t="shared" si="3"/>
        <v>14</v>
      </c>
      <c r="AD16" s="182"/>
      <c r="AE16" s="183">
        <f>HLOOKUP($AC16,HH!$A$2:$BC$20,E$4+1)</f>
        <v>1</v>
      </c>
      <c r="AF16" s="183">
        <f>HLOOKUP($AC16,HH!$A$2:$BC$20,F$4+1)</f>
        <v>1</v>
      </c>
      <c r="AG16" s="183">
        <f>HLOOKUP($AC16,HH!$A$2:$BC$20,G$4+1)</f>
        <v>0</v>
      </c>
      <c r="AH16" s="183">
        <f>HLOOKUP($AC16,HH!$A$2:$BC$20,H$4+1)</f>
        <v>1</v>
      </c>
      <c r="AI16" s="183">
        <f>HLOOKUP($AC16,HH!$A$2:$BC$20,I$4+1)</f>
        <v>1</v>
      </c>
      <c r="AJ16" s="183">
        <f>HLOOKUP($AC16,HH!$A$2:$BC$20,J$4+1)</f>
        <v>1</v>
      </c>
      <c r="AK16" s="183">
        <f>HLOOKUP($AC16,HH!$A$2:$BC$20,K$4+1)</f>
        <v>1</v>
      </c>
      <c r="AL16" s="183">
        <f>HLOOKUP($AC16,HH!$A$2:$BC$20,L$4+1)</f>
        <v>1</v>
      </c>
      <c r="AM16" s="183">
        <f>HLOOKUP($AC16,HH!$A$2:$BC$20,M$4+1)</f>
        <v>0</v>
      </c>
      <c r="AN16" s="183"/>
      <c r="AO16" s="183">
        <f>HLOOKUP($AC16,HH!$A$2:$BC$20,O$4+1)</f>
        <v>1</v>
      </c>
      <c r="AP16" s="183">
        <f>HLOOKUP($AC16,HH!$A$2:$BC$20,P$4+1)</f>
        <v>0</v>
      </c>
      <c r="AQ16" s="183">
        <f>HLOOKUP($AC16,HH!$A$2:$BC$20,Q$4+1)</f>
        <v>1</v>
      </c>
      <c r="AR16" s="183">
        <f>HLOOKUP($AC16,HH!$A$2:$BC$20,R$4+1)</f>
        <v>0</v>
      </c>
      <c r="AS16" s="183">
        <f>HLOOKUP($AC16,HH!$A$2:$BC$20,S$4+1)</f>
        <v>1</v>
      </c>
      <c r="AT16" s="183">
        <f>HLOOKUP($AC16,HH!$A$2:$BC$20,T$4+1)</f>
        <v>1</v>
      </c>
      <c r="AU16" s="183">
        <f>HLOOKUP($AC16,HH!$A$2:$BC$20,U$4+1)</f>
        <v>1</v>
      </c>
      <c r="AV16" s="183">
        <f>HLOOKUP($AC16,HH!$A$2:$BC$20,V$4+1)</f>
        <v>1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186">
        <v>23.1</v>
      </c>
      <c r="C17" s="173">
        <f t="shared" si="0"/>
        <v>23</v>
      </c>
      <c r="D17" s="173">
        <f t="shared" si="4"/>
        <v>18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354">
        <f t="shared" si="3"/>
        <v>18</v>
      </c>
      <c r="AD17" s="182"/>
      <c r="AE17" s="183">
        <f>HLOOKUP($AC17,HH!$A$2:$BC$20,E$4+1)</f>
        <v>1</v>
      </c>
      <c r="AF17" s="183">
        <f>HLOOKUP($AC17,HH!$A$2:$BC$20,F$4+1)</f>
        <v>1</v>
      </c>
      <c r="AG17" s="183">
        <f>HLOOKUP($AC17,HH!$A$2:$BC$20,G$4+1)</f>
        <v>1</v>
      </c>
      <c r="AH17" s="183">
        <f>HLOOKUP($AC17,HH!$A$2:$BC$20,H$4+1)</f>
        <v>1</v>
      </c>
      <c r="AI17" s="183">
        <f>HLOOKUP($AC17,HH!$A$2:$BC$20,I$4+1)</f>
        <v>1</v>
      </c>
      <c r="AJ17" s="183">
        <f>HLOOKUP($AC17,HH!$A$2:$BC$20,J$4+1)</f>
        <v>1</v>
      </c>
      <c r="AK17" s="183">
        <f>HLOOKUP($AC17,HH!$A$2:$BC$20,K$4+1)</f>
        <v>1</v>
      </c>
      <c r="AL17" s="183">
        <f>HLOOKUP($AC17,HH!$A$2:$BC$20,L$4+1)</f>
        <v>1</v>
      </c>
      <c r="AM17" s="183">
        <f>HLOOKUP($AC17,HH!$A$2:$BC$20,M$4+1)</f>
        <v>1</v>
      </c>
      <c r="AN17" s="183"/>
      <c r="AO17" s="183">
        <f>HLOOKUP($AC17,HH!$A$2:$BC$20,O$4+1)</f>
        <v>1</v>
      </c>
      <c r="AP17" s="183">
        <f>HLOOKUP($AC17,HH!$A$2:$BC$20,P$4+1)</f>
        <v>1</v>
      </c>
      <c r="AQ17" s="183">
        <f>HLOOKUP($AC17,HH!$A$2:$BC$20,Q$4+1)</f>
        <v>1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1</v>
      </c>
      <c r="AU17" s="183">
        <f>HLOOKUP($AC17,HH!$A$2:$BC$20,U$4+1)</f>
        <v>1</v>
      </c>
      <c r="AV17" s="183">
        <f>HLOOKUP($AC17,HH!$A$2:$BC$20,V$4+1)</f>
        <v>1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13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354">
        <f t="shared" si="3"/>
        <v>13</v>
      </c>
      <c r="AD18" s="182"/>
      <c r="AE18" s="183">
        <f>HLOOKUP($AC18,HH!$A$2:$BC$20,E$4+1)</f>
        <v>1</v>
      </c>
      <c r="AF18" s="183">
        <f>HLOOKUP($AC18,HH!$A$2:$BC$20,F$4+1)</f>
        <v>1</v>
      </c>
      <c r="AG18" s="183">
        <f>HLOOKUP($AC18,HH!$A$2:$BC$20,G$4+1)</f>
        <v>0</v>
      </c>
      <c r="AH18" s="183">
        <f>HLOOKUP($AC18,HH!$A$2:$BC$20,H$4+1)</f>
        <v>1</v>
      </c>
      <c r="AI18" s="183">
        <f>HLOOKUP($AC18,HH!$A$2:$BC$20,I$4+1)</f>
        <v>1</v>
      </c>
      <c r="AJ18" s="183">
        <f>HLOOKUP($AC18,HH!$A$2:$BC$20,J$4+1)</f>
        <v>1</v>
      </c>
      <c r="AK18" s="183">
        <f>HLOOKUP($AC18,HH!$A$2:$BC$20,K$4+1)</f>
        <v>1</v>
      </c>
      <c r="AL18" s="183">
        <f>HLOOKUP($AC18,HH!$A$2:$BC$20,L$4+1)</f>
        <v>1</v>
      </c>
      <c r="AM18" s="183">
        <f>HLOOKUP($AC18,HH!$A$2:$BC$20,M$4+1)</f>
        <v>0</v>
      </c>
      <c r="AN18" s="183"/>
      <c r="AO18" s="183">
        <f>HLOOKUP($AC18,HH!$A$2:$BC$20,O$4+1)</f>
        <v>1</v>
      </c>
      <c r="AP18" s="183">
        <f>HLOOKUP($AC18,HH!$A$2:$BC$20,P$4+1)</f>
        <v>0</v>
      </c>
      <c r="AQ18" s="183">
        <f>HLOOKUP($AC18,HH!$A$2:$BC$20,Q$4+1)</f>
        <v>1</v>
      </c>
      <c r="AR18" s="183">
        <f>HLOOKUP($AC18,HH!$A$2:$BC$20,R$4+1)</f>
        <v>0</v>
      </c>
      <c r="AS18" s="183">
        <f>HLOOKUP($AC18,HH!$A$2:$BC$20,S$4+1)</f>
        <v>1</v>
      </c>
      <c r="AT18" s="183">
        <f>HLOOKUP($AC18,HH!$A$2:$BC$20,T$4+1)</f>
        <v>1</v>
      </c>
      <c r="AU18" s="183">
        <f>HLOOKUP($AC18,HH!$A$2:$BC$20,U$4+1)</f>
        <v>1</v>
      </c>
      <c r="AV18" s="183">
        <f>HLOOKUP($AC18,HH!$A$2:$BC$20,V$4+1)</f>
        <v>0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186">
        <v>21.3</v>
      </c>
      <c r="C19" s="173">
        <f t="shared" si="0"/>
        <v>21</v>
      </c>
      <c r="D19" s="173">
        <f t="shared" si="4"/>
        <v>16</v>
      </c>
      <c r="E19" s="174">
        <v>5</v>
      </c>
      <c r="F19" s="175">
        <v>6</v>
      </c>
      <c r="G19" s="174">
        <v>3</v>
      </c>
      <c r="H19" s="174">
        <v>6</v>
      </c>
      <c r="I19" s="174">
        <v>4</v>
      </c>
      <c r="J19" s="174">
        <v>7</v>
      </c>
      <c r="K19" s="174">
        <v>7</v>
      </c>
      <c r="L19" s="174">
        <v>6</v>
      </c>
      <c r="M19" s="174">
        <v>3</v>
      </c>
      <c r="N19" s="134">
        <f t="shared" si="5"/>
        <v>47</v>
      </c>
      <c r="O19" s="176">
        <v>6</v>
      </c>
      <c r="P19" s="174">
        <v>5</v>
      </c>
      <c r="Q19" s="174">
        <v>5</v>
      </c>
      <c r="R19" s="174">
        <v>4</v>
      </c>
      <c r="S19" s="174">
        <v>7</v>
      </c>
      <c r="T19" s="174">
        <v>6</v>
      </c>
      <c r="U19" s="174">
        <v>6</v>
      </c>
      <c r="V19" s="174">
        <v>4</v>
      </c>
      <c r="W19" s="176">
        <v>7</v>
      </c>
      <c r="X19" s="177">
        <f t="shared" si="1"/>
        <v>50</v>
      </c>
      <c r="Y19" s="178">
        <f t="shared" si="6"/>
        <v>97</v>
      </c>
      <c r="Z19" s="179">
        <f t="shared" si="7"/>
        <v>81</v>
      </c>
      <c r="AA19" s="180">
        <f t="shared" si="2"/>
        <v>9</v>
      </c>
      <c r="AC19" s="354">
        <f t="shared" si="3"/>
        <v>16</v>
      </c>
      <c r="AD19" s="182">
        <v>2</v>
      </c>
      <c r="AE19" s="183">
        <f>HLOOKUP($AC19,HH!$A$2:$BC$20,E$4+1)</f>
        <v>1</v>
      </c>
      <c r="AF19" s="183">
        <f>HLOOKUP($AC19,HH!$A$2:$BC$20,F$4+1)</f>
        <v>1</v>
      </c>
      <c r="AG19" s="183">
        <f>HLOOKUP($AC19,HH!$A$2:$BC$20,G$4+1)</f>
        <v>0</v>
      </c>
      <c r="AH19" s="183">
        <f>HLOOKUP($AC19,HH!$A$2:$BC$20,H$4+1)</f>
        <v>1</v>
      </c>
      <c r="AI19" s="183">
        <f>HLOOKUP($AC19,HH!$A$2:$BC$20,I$4+1)</f>
        <v>1</v>
      </c>
      <c r="AJ19" s="183">
        <f>HLOOKUP($AC19,HH!$A$2:$BC$20,J$4+1)</f>
        <v>1</v>
      </c>
      <c r="AK19" s="183">
        <f>HLOOKUP($AC19,HH!$A$2:$BC$20,K$4+1)</f>
        <v>1</v>
      </c>
      <c r="AL19" s="183">
        <f>HLOOKUP($AC19,HH!$A$2:$BC$20,L$4+1)</f>
        <v>1</v>
      </c>
      <c r="AM19" s="183">
        <f>HLOOKUP($AC19,HH!$A$2:$BC$20,M$4+1)</f>
        <v>1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1</v>
      </c>
      <c r="AR19" s="183">
        <f>HLOOKUP($AC19,HH!$A$2:$BC$20,R$4+1)</f>
        <v>0</v>
      </c>
      <c r="AS19" s="183">
        <f>HLOOKUP($AC19,HH!$A$2:$BC$20,S$4+1)</f>
        <v>1</v>
      </c>
      <c r="AT19" s="183">
        <f>HLOOKUP($AC19,HH!$A$2:$BC$20,T$4+1)</f>
        <v>1</v>
      </c>
      <c r="AU19" s="183">
        <f>HLOOKUP($AC19,HH!$A$2:$BC$20,U$4+1)</f>
        <v>1</v>
      </c>
      <c r="AV19" s="183">
        <f>HLOOKUP($AC19,HH!$A$2:$BC$20,V$4+1)</f>
        <v>1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21</v>
      </c>
      <c r="D20" s="173">
        <f t="shared" si="4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5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2"/>
        <v>0</v>
      </c>
      <c r="AC20" s="354">
        <f t="shared" si="3"/>
        <v>15</v>
      </c>
      <c r="AD20" s="182"/>
      <c r="AE20" s="183">
        <f>HLOOKUP($AC20,HH!$A$2:$BC$20,E$4+1)</f>
        <v>1</v>
      </c>
      <c r="AF20" s="183">
        <f>HLOOKUP($AC20,HH!$A$2:$BC$20,F$4+1)</f>
        <v>1</v>
      </c>
      <c r="AG20" s="183">
        <f>HLOOKUP($AC20,HH!$A$2:$BC$20,G$4+1)</f>
        <v>0</v>
      </c>
      <c r="AH20" s="183">
        <f>HLOOKUP($AC20,HH!$A$2:$BC$20,H$4+1)</f>
        <v>1</v>
      </c>
      <c r="AI20" s="183">
        <f>HLOOKUP($AC20,HH!$A$2:$BC$20,I$4+1)</f>
        <v>1</v>
      </c>
      <c r="AJ20" s="183">
        <f>HLOOKUP($AC20,HH!$A$2:$BC$20,J$4+1)</f>
        <v>1</v>
      </c>
      <c r="AK20" s="183">
        <f>HLOOKUP($AC20,HH!$A$2:$BC$20,K$4+1)</f>
        <v>1</v>
      </c>
      <c r="AL20" s="183">
        <f>HLOOKUP($AC20,HH!$A$2:$BC$20,L$4+1)</f>
        <v>1</v>
      </c>
      <c r="AM20" s="183">
        <f>HLOOKUP($AC20,HH!$A$2:$BC$20,M$4+1)</f>
        <v>1</v>
      </c>
      <c r="AN20" s="183"/>
      <c r="AO20" s="183">
        <f>HLOOKUP($AC20,HH!$A$2:$BC$20,O$4+1)</f>
        <v>1</v>
      </c>
      <c r="AP20" s="183">
        <f>HLOOKUP($AC20,HH!$A$2:$BC$20,P$4+1)</f>
        <v>0</v>
      </c>
      <c r="AQ20" s="183">
        <f>HLOOKUP($AC20,HH!$A$2:$BC$20,Q$4+1)</f>
        <v>1</v>
      </c>
      <c r="AR20" s="183">
        <f>HLOOKUP($AC20,HH!$A$2:$BC$20,R$4+1)</f>
        <v>0</v>
      </c>
      <c r="AS20" s="183">
        <f>HLOOKUP($AC20,HH!$A$2:$BC$20,S$4+1)</f>
        <v>1</v>
      </c>
      <c r="AT20" s="183">
        <f>HLOOKUP($AC20,HH!$A$2:$BC$20,T$4+1)</f>
        <v>1</v>
      </c>
      <c r="AU20" s="183">
        <f>HLOOKUP($AC20,HH!$A$2:$BC$20,U$4+1)</f>
        <v>1</v>
      </c>
      <c r="AV20" s="183">
        <f>HLOOKUP($AC20,HH!$A$2:$BC$20,V$4+1)</f>
        <v>1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186">
        <v>29.3</v>
      </c>
      <c r="C21" s="173">
        <f t="shared" si="0"/>
        <v>30</v>
      </c>
      <c r="D21" s="173">
        <f t="shared" si="4"/>
        <v>24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5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 t="s">
        <v>20</v>
      </c>
      <c r="Z21" s="179" t="s">
        <v>20</v>
      </c>
      <c r="AA21" s="180">
        <f t="shared" si="2"/>
        <v>0</v>
      </c>
      <c r="AC21" s="354">
        <f t="shared" si="3"/>
        <v>24</v>
      </c>
      <c r="AD21" s="182"/>
      <c r="AE21" s="183">
        <f>HLOOKUP($AC21,HH!$A$2:$BC$20,E$4+1)</f>
        <v>1</v>
      </c>
      <c r="AF21" s="183">
        <f>HLOOKUP($AC21,HH!$A$2:$BC$20,F$4+1)</f>
        <v>1</v>
      </c>
      <c r="AG21" s="183">
        <f>HLOOKUP($AC21,HH!$A$2:$BC$20,G$4+1)</f>
        <v>1</v>
      </c>
      <c r="AH21" s="183">
        <f>HLOOKUP($AC21,HH!$A$2:$BC$20,H$4+1)</f>
        <v>2</v>
      </c>
      <c r="AI21" s="183">
        <f>HLOOKUP($AC21,HH!$A$2:$BC$20,I$4+1)</f>
        <v>1</v>
      </c>
      <c r="AJ21" s="183">
        <f>HLOOKUP($AC21,HH!$A$2:$BC$20,J$4+1)</f>
        <v>2</v>
      </c>
      <c r="AK21" s="183">
        <f>HLOOKUP($AC21,HH!$A$2:$BC$20,K$4+1)</f>
        <v>2</v>
      </c>
      <c r="AL21" s="183">
        <f>HLOOKUP($AC21,HH!$A$2:$BC$20,L$4+1)</f>
        <v>1</v>
      </c>
      <c r="AM21" s="183">
        <f>HLOOKUP($AC21,HH!$A$2:$BC$20,M$4+1)</f>
        <v>1</v>
      </c>
      <c r="AN21" s="183"/>
      <c r="AO21" s="183">
        <f>HLOOKUP($AC21,HH!$A$2:$BC$20,O$4+1)</f>
        <v>2</v>
      </c>
      <c r="AP21" s="183">
        <f>HLOOKUP($AC21,HH!$A$2:$BC$20,P$4+1)</f>
        <v>1</v>
      </c>
      <c r="AQ21" s="183">
        <f>HLOOKUP($AC21,HH!$A$2:$BC$20,Q$4+1)</f>
        <v>1</v>
      </c>
      <c r="AR21" s="183">
        <f>HLOOKUP($AC21,HH!$A$2:$BC$20,R$4+1)</f>
        <v>1</v>
      </c>
      <c r="AS21" s="183">
        <f>HLOOKUP($AC21,HH!$A$2:$BC$20,S$4+1)</f>
        <v>2</v>
      </c>
      <c r="AT21" s="183">
        <f>HLOOKUP($AC21,HH!$A$2:$BC$20,T$4+1)</f>
        <v>1</v>
      </c>
      <c r="AU21" s="183">
        <f>HLOOKUP($AC21,HH!$A$2:$BC$20,U$4+1)</f>
        <v>2</v>
      </c>
      <c r="AV21" s="183">
        <f>HLOOKUP($AC21,HH!$A$2:$BC$20,V$4+1)</f>
        <v>1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18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354">
        <f t="shared" si="3"/>
        <v>18</v>
      </c>
      <c r="AD22" s="182"/>
      <c r="AE22" s="183">
        <f>HLOOKUP($AC22,HH!$A$2:$BC$20,E$4+1)</f>
        <v>1</v>
      </c>
      <c r="AF22" s="183">
        <f>HLOOKUP($AC22,HH!$A$2:$BC$20,F$4+1)</f>
        <v>1</v>
      </c>
      <c r="AG22" s="183">
        <f>HLOOKUP($AC22,HH!$A$2:$BC$20,G$4+1)</f>
        <v>1</v>
      </c>
      <c r="AH22" s="183">
        <f>HLOOKUP($AC22,HH!$A$2:$BC$20,H$4+1)</f>
        <v>1</v>
      </c>
      <c r="AI22" s="183">
        <f>HLOOKUP($AC22,HH!$A$2:$BC$20,I$4+1)</f>
        <v>1</v>
      </c>
      <c r="AJ22" s="183">
        <f>HLOOKUP($AC22,HH!$A$2:$BC$20,J$4+1)</f>
        <v>1</v>
      </c>
      <c r="AK22" s="183">
        <f>HLOOKUP($AC22,HH!$A$2:$BC$20,K$4+1)</f>
        <v>1</v>
      </c>
      <c r="AL22" s="183">
        <f>HLOOKUP($AC22,HH!$A$2:$BC$20,L$4+1)</f>
        <v>1</v>
      </c>
      <c r="AM22" s="183">
        <f>HLOOKUP($AC22,HH!$A$2:$BC$20,M$4+1)</f>
        <v>1</v>
      </c>
      <c r="AN22" s="183"/>
      <c r="AO22" s="183">
        <f>HLOOKUP($AC22,HH!$A$2:$BC$20,O$4+1)</f>
        <v>1</v>
      </c>
      <c r="AP22" s="183">
        <f>HLOOKUP($AC22,HH!$A$2:$BC$20,P$4+1)</f>
        <v>1</v>
      </c>
      <c r="AQ22" s="183">
        <f>HLOOKUP($AC22,HH!$A$2:$BC$20,Q$4+1)</f>
        <v>1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1</v>
      </c>
      <c r="AU22" s="183">
        <f>HLOOKUP($AC22,HH!$A$2:$BC$20,U$4+1)</f>
        <v>1</v>
      </c>
      <c r="AV22" s="183">
        <f>HLOOKUP($AC22,HH!$A$2:$BC$20,V$4+1)</f>
        <v>1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186">
        <v>16.3</v>
      </c>
      <c r="C23" s="173">
        <f t="shared" si="0"/>
        <v>16</v>
      </c>
      <c r="D23" s="173">
        <v>0</v>
      </c>
      <c r="E23" s="174">
        <v>5</v>
      </c>
      <c r="F23" s="175">
        <v>4</v>
      </c>
      <c r="G23" s="174">
        <v>3</v>
      </c>
      <c r="H23" s="174">
        <v>5</v>
      </c>
      <c r="I23" s="174">
        <v>3</v>
      </c>
      <c r="J23" s="174">
        <v>4</v>
      </c>
      <c r="K23" s="174">
        <v>7</v>
      </c>
      <c r="L23" s="174">
        <v>7</v>
      </c>
      <c r="M23" s="174">
        <v>3</v>
      </c>
      <c r="N23" s="134">
        <f t="shared" si="5"/>
        <v>41</v>
      </c>
      <c r="O23" s="176">
        <v>5</v>
      </c>
      <c r="P23" s="174">
        <v>4</v>
      </c>
      <c r="Q23" s="174">
        <v>6</v>
      </c>
      <c r="R23" s="174">
        <v>8</v>
      </c>
      <c r="S23" s="174">
        <v>6</v>
      </c>
      <c r="T23" s="174">
        <v>5</v>
      </c>
      <c r="U23" s="174">
        <v>7</v>
      </c>
      <c r="V23" s="174">
        <v>4</v>
      </c>
      <c r="W23" s="176">
        <v>6</v>
      </c>
      <c r="X23" s="177">
        <f t="shared" si="1"/>
        <v>51</v>
      </c>
      <c r="Y23" s="178">
        <f t="shared" si="6"/>
        <v>92</v>
      </c>
      <c r="Z23" s="179">
        <f t="shared" si="7"/>
        <v>76</v>
      </c>
      <c r="AA23" s="180">
        <f t="shared" si="2"/>
        <v>4</v>
      </c>
      <c r="AC23" s="354">
        <f t="shared" si="3"/>
        <v>16</v>
      </c>
      <c r="AD23" s="182">
        <v>1</v>
      </c>
      <c r="AE23" s="183">
        <f>HLOOKUP($AC23,HH!$A$2:$BC$20,E$4+1)</f>
        <v>1</v>
      </c>
      <c r="AF23" s="183">
        <f>HLOOKUP($AC23,HH!$A$2:$BC$20,F$4+1)</f>
        <v>1</v>
      </c>
      <c r="AG23" s="183">
        <f>HLOOKUP($AC23,HH!$A$2:$BC$20,G$4+1)</f>
        <v>0</v>
      </c>
      <c r="AH23" s="183">
        <f>HLOOKUP($AC23,HH!$A$2:$BC$20,H$4+1)</f>
        <v>1</v>
      </c>
      <c r="AI23" s="183">
        <f>HLOOKUP($AC23,HH!$A$2:$BC$20,I$4+1)</f>
        <v>1</v>
      </c>
      <c r="AJ23" s="183">
        <f>HLOOKUP($AC23,HH!$A$2:$BC$20,J$4+1)</f>
        <v>1</v>
      </c>
      <c r="AK23" s="183">
        <f>HLOOKUP($AC23,HH!$A$2:$BC$20,K$4+1)</f>
        <v>1</v>
      </c>
      <c r="AL23" s="183">
        <f>HLOOKUP($AC23,HH!$A$2:$BC$20,L$4+1)</f>
        <v>1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1</v>
      </c>
      <c r="AQ23" s="183">
        <f>HLOOKUP($AC23,HH!$A$2:$BC$20,Q$4+1)</f>
        <v>1</v>
      </c>
      <c r="AR23" s="183">
        <f>HLOOKUP($AC23,HH!$A$2:$BC$20,R$4+1)</f>
        <v>0</v>
      </c>
      <c r="AS23" s="183">
        <f>HLOOKUP($AC23,HH!$A$2:$BC$20,S$4+1)</f>
        <v>1</v>
      </c>
      <c r="AT23" s="183">
        <f>HLOOKUP($AC23,HH!$A$2:$BC$20,T$4+1)</f>
        <v>1</v>
      </c>
      <c r="AU23" s="183">
        <f>HLOOKUP($AC23,HH!$A$2:$BC$20,U$4+1)</f>
        <v>1</v>
      </c>
      <c r="AV23" s="183">
        <f>HLOOKUP($AC23,HH!$A$2:$BC$20,V$4+1)</f>
        <v>1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17</v>
      </c>
      <c r="D24" s="173">
        <f t="shared" si="4"/>
        <v>12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5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2"/>
        <v>0</v>
      </c>
      <c r="AB24" s="189"/>
      <c r="AC24" s="354">
        <f t="shared" si="3"/>
        <v>12</v>
      </c>
      <c r="AD24" s="182"/>
      <c r="AE24" s="183">
        <f>HLOOKUP($AC24,HH!$A$2:$BC$20,E$4+1)</f>
        <v>1</v>
      </c>
      <c r="AF24" s="183">
        <f>HLOOKUP($AC24,HH!$A$2:$BC$20,F$4+1)</f>
        <v>1</v>
      </c>
      <c r="AG24" s="183">
        <f>HLOOKUP($AC24,HH!$A$2:$BC$20,G$4+1)</f>
        <v>0</v>
      </c>
      <c r="AH24" s="183">
        <f>HLOOKUP($AC24,HH!$A$2:$BC$20,H$4+1)</f>
        <v>1</v>
      </c>
      <c r="AI24" s="183">
        <f>HLOOKUP($AC24,HH!$A$2:$BC$20,I$4+1)</f>
        <v>0</v>
      </c>
      <c r="AJ24" s="183">
        <f>HLOOKUP($AC24,HH!$A$2:$BC$20,J$4+1)</f>
        <v>1</v>
      </c>
      <c r="AK24" s="183">
        <f>HLOOKUP($AC24,HH!$A$2:$BC$20,K$4+1)</f>
        <v>1</v>
      </c>
      <c r="AL24" s="183">
        <f>HLOOKUP($AC24,HH!$A$2:$BC$20,L$4+1)</f>
        <v>1</v>
      </c>
      <c r="AM24" s="183">
        <f>HLOOKUP($AC24,HH!$A$2:$BC$20,M$4+1)</f>
        <v>0</v>
      </c>
      <c r="AN24" s="183"/>
      <c r="AO24" s="183">
        <f>HLOOKUP($AC24,HH!$A$2:$BC$20,O$4+1)</f>
        <v>1</v>
      </c>
      <c r="AP24" s="183">
        <f>HLOOKUP($AC24,HH!$A$2:$BC$20,P$4+1)</f>
        <v>0</v>
      </c>
      <c r="AQ24" s="183">
        <f>HLOOKUP($AC24,HH!$A$2:$BC$20,Q$4+1)</f>
        <v>1</v>
      </c>
      <c r="AR24" s="183">
        <f>HLOOKUP($AC24,HH!$A$2:$BC$20,R$4+1)</f>
        <v>0</v>
      </c>
      <c r="AS24" s="183">
        <f>HLOOKUP($AC24,HH!$A$2:$BC$20,S$4+1)</f>
        <v>1</v>
      </c>
      <c r="AT24" s="183">
        <f>HLOOKUP($AC24,HH!$A$2:$BC$20,T$4+1)</f>
        <v>1</v>
      </c>
      <c r="AU24" s="183">
        <f>HLOOKUP($AC24,HH!$A$2:$BC$20,U$4+1)</f>
        <v>1</v>
      </c>
      <c r="AV24" s="183">
        <f>HLOOKUP($AC24,HH!$A$2:$BC$20,V$4+1)</f>
        <v>0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186">
        <v>17</v>
      </c>
      <c r="C25" s="173">
        <f t="shared" si="0"/>
        <v>16</v>
      </c>
      <c r="D25" s="173">
        <f t="shared" si="4"/>
        <v>12</v>
      </c>
      <c r="E25" s="174">
        <v>4</v>
      </c>
      <c r="F25" s="175">
        <v>6</v>
      </c>
      <c r="G25" s="174">
        <v>4</v>
      </c>
      <c r="H25" s="174">
        <v>6</v>
      </c>
      <c r="I25" s="174">
        <v>3</v>
      </c>
      <c r="J25" s="174">
        <v>4</v>
      </c>
      <c r="K25" s="174">
        <v>6</v>
      </c>
      <c r="L25" s="174">
        <v>5</v>
      </c>
      <c r="M25" s="174">
        <v>3</v>
      </c>
      <c r="N25" s="134">
        <f t="shared" si="5"/>
        <v>41</v>
      </c>
      <c r="O25" s="176">
        <v>5</v>
      </c>
      <c r="P25" s="174">
        <v>3</v>
      </c>
      <c r="Q25" s="174">
        <v>4</v>
      </c>
      <c r="R25" s="174">
        <v>6</v>
      </c>
      <c r="S25" s="174">
        <v>5</v>
      </c>
      <c r="T25" s="174">
        <v>5</v>
      </c>
      <c r="U25" s="174">
        <v>6</v>
      </c>
      <c r="V25" s="174">
        <v>3</v>
      </c>
      <c r="W25" s="176">
        <v>6</v>
      </c>
      <c r="X25" s="177">
        <f t="shared" si="1"/>
        <v>43</v>
      </c>
      <c r="Y25" s="178">
        <f t="shared" si="6"/>
        <v>84</v>
      </c>
      <c r="Z25" s="179">
        <f t="shared" si="7"/>
        <v>72</v>
      </c>
      <c r="AA25" s="180">
        <f t="shared" si="2"/>
        <v>0</v>
      </c>
      <c r="AB25" s="115"/>
      <c r="AC25" s="354">
        <f t="shared" si="3"/>
        <v>12</v>
      </c>
      <c r="AD25" s="182">
        <v>3</v>
      </c>
      <c r="AE25" s="183">
        <f>HLOOKUP($AC25,HH!$A$2:$BC$20,E$4+1)</f>
        <v>1</v>
      </c>
      <c r="AF25" s="183">
        <f>HLOOKUP($AC25,HH!$A$2:$BC$20,F$4+1)</f>
        <v>1</v>
      </c>
      <c r="AG25" s="183">
        <f>HLOOKUP($AC25,HH!$A$2:$BC$20,G$4+1)</f>
        <v>0</v>
      </c>
      <c r="AH25" s="183">
        <f>HLOOKUP($AC25,HH!$A$2:$BC$20,H$4+1)</f>
        <v>1</v>
      </c>
      <c r="AI25" s="183">
        <f>HLOOKUP($AC25,HH!$A$2:$BC$20,I$4+1)</f>
        <v>0</v>
      </c>
      <c r="AJ25" s="183">
        <f>HLOOKUP($AC25,HH!$A$2:$BC$20,J$4+1)</f>
        <v>1</v>
      </c>
      <c r="AK25" s="183">
        <f>HLOOKUP($AC25,HH!$A$2:$BC$20,K$4+1)</f>
        <v>1</v>
      </c>
      <c r="AL25" s="183">
        <f>HLOOKUP($AC25,HH!$A$2:$BC$20,L$4+1)</f>
        <v>1</v>
      </c>
      <c r="AM25" s="183">
        <f>HLOOKUP($AC25,HH!$A$2:$BC$20,M$4+1)</f>
        <v>0</v>
      </c>
      <c r="AN25" s="183"/>
      <c r="AO25" s="183">
        <f>HLOOKUP($AC25,HH!$A$2:$BC$20,O$4+1)</f>
        <v>1</v>
      </c>
      <c r="AP25" s="183">
        <f>HLOOKUP($AC25,HH!$A$2:$BC$20,P$4+1)</f>
        <v>0</v>
      </c>
      <c r="AQ25" s="183">
        <f>HLOOKUP($AC25,HH!$A$2:$BC$20,Q$4+1)</f>
        <v>1</v>
      </c>
      <c r="AR25" s="183">
        <f>HLOOKUP($AC25,HH!$A$2:$BC$20,R$4+1)</f>
        <v>0</v>
      </c>
      <c r="AS25" s="183">
        <f>HLOOKUP($AC25,HH!$A$2:$BC$20,S$4+1)</f>
        <v>1</v>
      </c>
      <c r="AT25" s="183">
        <f>HLOOKUP($AC25,HH!$A$2:$BC$20,T$4+1)</f>
        <v>1</v>
      </c>
      <c r="AU25" s="183">
        <f>HLOOKUP($AC25,HH!$A$2:$BC$20,U$4+1)</f>
        <v>1</v>
      </c>
      <c r="AV25" s="183">
        <f>HLOOKUP($AC25,HH!$A$2:$BC$20,V$4+1)</f>
        <v>0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186">
        <v>16.3</v>
      </c>
      <c r="C26" s="173">
        <f t="shared" si="0"/>
        <v>16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354">
        <f>IF(D26&gt;0,D26,C26)</f>
        <v>16</v>
      </c>
      <c r="AD26" s="182"/>
      <c r="AE26" s="183">
        <f>HLOOKUP($AC26,HH!$A$2:$BC$20,E$4+1)</f>
        <v>1</v>
      </c>
      <c r="AF26" s="183">
        <f>HLOOKUP($AC26,HH!$A$2:$BC$20,F$4+1)</f>
        <v>1</v>
      </c>
      <c r="AG26" s="183">
        <f>HLOOKUP($AC26,HH!$A$2:$BC$20,G$4+1)</f>
        <v>0</v>
      </c>
      <c r="AH26" s="183">
        <f>HLOOKUP($AC26,HH!$A$2:$BC$20,H$4+1)</f>
        <v>1</v>
      </c>
      <c r="AI26" s="183">
        <f>HLOOKUP($AC26,HH!$A$2:$BC$20,I$4+1)</f>
        <v>1</v>
      </c>
      <c r="AJ26" s="183">
        <f>HLOOKUP($AC26,HH!$A$2:$BC$20,J$4+1)</f>
        <v>1</v>
      </c>
      <c r="AK26" s="183">
        <f>HLOOKUP($AC26,HH!$A$2:$BC$20,K$4+1)</f>
        <v>1</v>
      </c>
      <c r="AL26" s="183">
        <f>HLOOKUP($AC26,HH!$A$2:$BC$20,L$4+1)</f>
        <v>1</v>
      </c>
      <c r="AM26" s="183">
        <f>HLOOKUP($AC26,HH!$A$2:$BC$20,M$4+1)</f>
        <v>1</v>
      </c>
      <c r="AN26" s="183"/>
      <c r="AO26" s="183">
        <f>HLOOKUP($AC26,HH!$A$2:$BC$20,O$4+1)</f>
        <v>1</v>
      </c>
      <c r="AP26" s="183">
        <f>HLOOKUP($AC26,HH!$A$2:$BC$20,P$4+1)</f>
        <v>1</v>
      </c>
      <c r="AQ26" s="183">
        <f>HLOOKUP($AC26,HH!$A$2:$BC$20,Q$4+1)</f>
        <v>1</v>
      </c>
      <c r="AR26" s="183">
        <f>HLOOKUP($AC26,HH!$A$2:$BC$20,R$4+1)</f>
        <v>0</v>
      </c>
      <c r="AS26" s="183">
        <f>HLOOKUP($AC26,HH!$A$2:$BC$20,S$4+1)</f>
        <v>1</v>
      </c>
      <c r="AT26" s="183">
        <f>HLOOKUP($AC26,HH!$A$2:$BC$20,T$4+1)</f>
        <v>1</v>
      </c>
      <c r="AU26" s="183">
        <f>HLOOKUP($AC26,HH!$A$2:$BC$20,U$4+1)</f>
        <v>1</v>
      </c>
      <c r="AV26" s="183">
        <f>HLOOKUP($AC26,HH!$A$2:$BC$20,V$4+1)</f>
        <v>1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186">
        <v>17.899999999999999</v>
      </c>
      <c r="C27" s="173">
        <f t="shared" si="0"/>
        <v>17</v>
      </c>
      <c r="D27" s="173">
        <f t="shared" si="4"/>
        <v>12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5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2"/>
        <v>0</v>
      </c>
      <c r="AC27" s="354">
        <f t="shared" si="3"/>
        <v>12</v>
      </c>
      <c r="AD27" s="182"/>
      <c r="AE27" s="183">
        <f>HLOOKUP($AC27,HH!$A$2:$BC$20,E$4+1)</f>
        <v>1</v>
      </c>
      <c r="AF27" s="183">
        <f>HLOOKUP($AC27,HH!$A$2:$BC$20,F$4+1)</f>
        <v>1</v>
      </c>
      <c r="AG27" s="183">
        <f>HLOOKUP($AC27,HH!$A$2:$BC$20,G$4+1)</f>
        <v>0</v>
      </c>
      <c r="AH27" s="183">
        <f>HLOOKUP($AC27,HH!$A$2:$BC$20,H$4+1)</f>
        <v>1</v>
      </c>
      <c r="AI27" s="183">
        <f>HLOOKUP($AC27,HH!$A$2:$BC$20,I$4+1)</f>
        <v>0</v>
      </c>
      <c r="AJ27" s="183">
        <f>HLOOKUP($AC27,HH!$A$2:$BC$20,J$4+1)</f>
        <v>1</v>
      </c>
      <c r="AK27" s="183">
        <f>HLOOKUP($AC27,HH!$A$2:$BC$20,K$4+1)</f>
        <v>1</v>
      </c>
      <c r="AL27" s="183">
        <f>HLOOKUP($AC27,HH!$A$2:$BC$20,L$4+1)</f>
        <v>1</v>
      </c>
      <c r="AM27" s="183">
        <f>HLOOKUP($AC27,HH!$A$2:$BC$20,M$4+1)</f>
        <v>0</v>
      </c>
      <c r="AN27" s="183"/>
      <c r="AO27" s="183">
        <f>HLOOKUP($AC27,HH!$A$2:$BC$20,O$4+1)</f>
        <v>1</v>
      </c>
      <c r="AP27" s="183">
        <f>HLOOKUP($AC27,HH!$A$2:$BC$20,P$4+1)</f>
        <v>0</v>
      </c>
      <c r="AQ27" s="183">
        <f>HLOOKUP($AC27,HH!$A$2:$BC$20,Q$4+1)</f>
        <v>1</v>
      </c>
      <c r="AR27" s="183">
        <f>HLOOKUP($AC27,HH!$A$2:$BC$20,R$4+1)</f>
        <v>0</v>
      </c>
      <c r="AS27" s="183">
        <f>HLOOKUP($AC27,HH!$A$2:$BC$20,S$4+1)</f>
        <v>1</v>
      </c>
      <c r="AT27" s="183">
        <f>HLOOKUP($AC27,HH!$A$2:$BC$20,T$4+1)</f>
        <v>1</v>
      </c>
      <c r="AU27" s="183">
        <f>HLOOKUP($AC27,HH!$A$2:$BC$20,U$4+1)</f>
        <v>1</v>
      </c>
      <c r="AV27" s="183">
        <f>HLOOKUP($AC27,HH!$A$2:$BC$20,V$4+1)</f>
        <v>0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186">
        <v>21.7</v>
      </c>
      <c r="C28" s="173">
        <f t="shared" si="0"/>
        <v>22</v>
      </c>
      <c r="D28" s="173">
        <f t="shared" si="4"/>
        <v>16</v>
      </c>
      <c r="E28" s="174">
        <v>6</v>
      </c>
      <c r="F28" s="175">
        <v>7</v>
      </c>
      <c r="G28" s="174">
        <v>4</v>
      </c>
      <c r="H28" s="174">
        <v>6</v>
      </c>
      <c r="I28" s="174">
        <v>3</v>
      </c>
      <c r="J28" s="174">
        <v>4</v>
      </c>
      <c r="K28" s="174">
        <v>5</v>
      </c>
      <c r="L28" s="174">
        <v>6</v>
      </c>
      <c r="M28" s="174">
        <v>4</v>
      </c>
      <c r="N28" s="134">
        <f t="shared" si="5"/>
        <v>45</v>
      </c>
      <c r="O28" s="176">
        <v>6</v>
      </c>
      <c r="P28" s="174">
        <v>4</v>
      </c>
      <c r="Q28" s="174">
        <v>6</v>
      </c>
      <c r="R28" s="174">
        <v>4</v>
      </c>
      <c r="S28" s="174">
        <v>6</v>
      </c>
      <c r="T28" s="174">
        <v>4</v>
      </c>
      <c r="U28" s="174">
        <v>4</v>
      </c>
      <c r="V28" s="174">
        <v>5</v>
      </c>
      <c r="W28" s="176">
        <v>5</v>
      </c>
      <c r="X28" s="177">
        <f t="shared" si="1"/>
        <v>44</v>
      </c>
      <c r="Y28" s="178">
        <f t="shared" si="6"/>
        <v>89</v>
      </c>
      <c r="Z28" s="179">
        <f t="shared" si="7"/>
        <v>73</v>
      </c>
      <c r="AA28" s="180">
        <f t="shared" si="2"/>
        <v>1</v>
      </c>
      <c r="AC28" s="354">
        <f t="shared" si="3"/>
        <v>16</v>
      </c>
      <c r="AD28" s="182">
        <v>3</v>
      </c>
      <c r="AE28" s="183">
        <f>HLOOKUP($AC28,HH!$A$2:$BC$20,E$4+1)</f>
        <v>1</v>
      </c>
      <c r="AF28" s="183">
        <f>HLOOKUP($AC28,HH!$A$2:$BC$20,F$4+1)</f>
        <v>1</v>
      </c>
      <c r="AG28" s="183">
        <f>HLOOKUP($AC28,HH!$A$2:$BC$20,G$4+1)</f>
        <v>0</v>
      </c>
      <c r="AH28" s="183">
        <f>HLOOKUP($AC28,HH!$A$2:$BC$20,H$4+1)</f>
        <v>1</v>
      </c>
      <c r="AI28" s="183">
        <f>HLOOKUP($AC28,HH!$A$2:$BC$20,I$4+1)</f>
        <v>1</v>
      </c>
      <c r="AJ28" s="183">
        <f>HLOOKUP($AC28,HH!$A$2:$BC$20,J$4+1)</f>
        <v>1</v>
      </c>
      <c r="AK28" s="183">
        <f>HLOOKUP($AC28,HH!$A$2:$BC$20,K$4+1)</f>
        <v>1</v>
      </c>
      <c r="AL28" s="183">
        <f>HLOOKUP($AC28,HH!$A$2:$BC$20,L$4+1)</f>
        <v>1</v>
      </c>
      <c r="AM28" s="183">
        <f>HLOOKUP($AC28,HH!$A$2:$BC$20,M$4+1)</f>
        <v>1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1</v>
      </c>
      <c r="AR28" s="183">
        <f>HLOOKUP($AC28,HH!$A$2:$BC$20,R$4+1)</f>
        <v>0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1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186">
        <v>12.7</v>
      </c>
      <c r="C29" s="173">
        <f t="shared" si="0"/>
        <v>12</v>
      </c>
      <c r="D29" s="173">
        <f t="shared" si="4"/>
        <v>7</v>
      </c>
      <c r="E29" s="174"/>
      <c r="F29" s="175"/>
      <c r="G29" s="174"/>
      <c r="H29" s="174"/>
      <c r="I29" s="174"/>
      <c r="J29" s="174"/>
      <c r="K29" s="174"/>
      <c r="L29" s="174"/>
      <c r="M29" s="174"/>
      <c r="N29" s="134">
        <f t="shared" si="5"/>
        <v>0</v>
      </c>
      <c r="O29" s="176"/>
      <c r="P29" s="174"/>
      <c r="Q29" s="174"/>
      <c r="R29" s="174"/>
      <c r="S29" s="174"/>
      <c r="T29" s="174"/>
      <c r="U29" s="174"/>
      <c r="V29" s="174"/>
      <c r="W29" s="176"/>
      <c r="X29" s="177">
        <f t="shared" si="1"/>
        <v>0</v>
      </c>
      <c r="Y29" s="178" t="s">
        <v>20</v>
      </c>
      <c r="Z29" s="179" t="s">
        <v>20</v>
      </c>
      <c r="AA29" s="180">
        <f t="shared" si="2"/>
        <v>0</v>
      </c>
      <c r="AC29" s="354">
        <f t="shared" si="3"/>
        <v>7</v>
      </c>
      <c r="AD29" s="182"/>
      <c r="AE29" s="183">
        <f>HLOOKUP($AC29,HH!$A$2:$BC$20,E$4+1)</f>
        <v>0</v>
      </c>
      <c r="AF29" s="183">
        <f>HLOOKUP($AC29,HH!$A$2:$BC$20,F$4+1)</f>
        <v>1</v>
      </c>
      <c r="AG29" s="183">
        <f>HLOOKUP($AC29,HH!$A$2:$BC$20,G$4+1)</f>
        <v>0</v>
      </c>
      <c r="AH29" s="183">
        <f>HLOOKUP($AC29,HH!$A$2:$BC$20,H$4+1)</f>
        <v>1</v>
      </c>
      <c r="AI29" s="183">
        <f>HLOOKUP($AC29,HH!$A$2:$BC$20,I$4+1)</f>
        <v>0</v>
      </c>
      <c r="AJ29" s="183">
        <f>HLOOKUP($AC29,HH!$A$2:$BC$20,J$4+1)</f>
        <v>1</v>
      </c>
      <c r="AK29" s="183">
        <f>HLOOKUP($AC29,HH!$A$2:$BC$20,K$4+1)</f>
        <v>1</v>
      </c>
      <c r="AL29" s="183">
        <f>HLOOKUP($AC29,HH!$A$2:$BC$20,L$4+1)</f>
        <v>0</v>
      </c>
      <c r="AM29" s="183">
        <f>HLOOKUP($AC29,HH!$A$2:$BC$20,M$4+1)</f>
        <v>0</v>
      </c>
      <c r="AN29" s="183"/>
      <c r="AO29" s="183">
        <f>HLOOKUP($AC29,HH!$A$2:$BC$20,O$4+1)</f>
        <v>1</v>
      </c>
      <c r="AP29" s="183">
        <f>HLOOKUP($AC29,HH!$A$2:$BC$20,P$4+1)</f>
        <v>0</v>
      </c>
      <c r="AQ29" s="183">
        <f>HLOOKUP($AC29,HH!$A$2:$BC$20,Q$4+1)</f>
        <v>0</v>
      </c>
      <c r="AR29" s="183">
        <f>HLOOKUP($AC29,HH!$A$2:$BC$20,R$4+1)</f>
        <v>0</v>
      </c>
      <c r="AS29" s="183">
        <f>HLOOKUP($AC29,HH!$A$2:$BC$20,S$4+1)</f>
        <v>1</v>
      </c>
      <c r="AT29" s="183">
        <f>HLOOKUP($AC29,HH!$A$2:$BC$20,T$4+1)</f>
        <v>0</v>
      </c>
      <c r="AU29" s="183">
        <f>HLOOKUP($AC29,HH!$A$2:$BC$20,U$4+1)</f>
        <v>1</v>
      </c>
      <c r="AV29" s="183">
        <f>HLOOKUP($AC29,HH!$A$2:$BC$20,V$4+1)</f>
        <v>0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186">
        <v>18.3</v>
      </c>
      <c r="C30" s="173">
        <f t="shared" si="0"/>
        <v>18</v>
      </c>
      <c r="D30" s="173">
        <f t="shared" si="4"/>
        <v>13</v>
      </c>
      <c r="E30" s="174">
        <v>5</v>
      </c>
      <c r="F30" s="175">
        <v>6</v>
      </c>
      <c r="G30" s="174">
        <v>4</v>
      </c>
      <c r="H30" s="174">
        <v>6</v>
      </c>
      <c r="I30" s="174">
        <v>3</v>
      </c>
      <c r="J30" s="174">
        <v>5</v>
      </c>
      <c r="K30" s="174">
        <v>6</v>
      </c>
      <c r="L30" s="174">
        <v>6</v>
      </c>
      <c r="M30" s="174">
        <v>3</v>
      </c>
      <c r="N30" s="134">
        <f t="shared" si="5"/>
        <v>44</v>
      </c>
      <c r="O30" s="176">
        <v>4</v>
      </c>
      <c r="P30" s="174">
        <v>4</v>
      </c>
      <c r="Q30" s="174">
        <v>4</v>
      </c>
      <c r="R30" s="174">
        <v>5</v>
      </c>
      <c r="S30" s="174">
        <v>4</v>
      </c>
      <c r="T30" s="174">
        <v>5</v>
      </c>
      <c r="U30" s="174">
        <v>4</v>
      </c>
      <c r="V30" s="174">
        <v>3</v>
      </c>
      <c r="W30" s="176">
        <v>5</v>
      </c>
      <c r="X30" s="177">
        <f t="shared" si="1"/>
        <v>38</v>
      </c>
      <c r="Y30" s="178">
        <f t="shared" si="6"/>
        <v>82</v>
      </c>
      <c r="Z30" s="179">
        <f t="shared" si="7"/>
        <v>69</v>
      </c>
      <c r="AA30" s="180">
        <f t="shared" si="2"/>
        <v>-3</v>
      </c>
      <c r="AC30" s="354">
        <f t="shared" si="3"/>
        <v>13</v>
      </c>
      <c r="AD30" s="182">
        <v>4</v>
      </c>
      <c r="AE30" s="183">
        <f>HLOOKUP($AC30,HH!$A$2:$BC$20,E$4+1)</f>
        <v>1</v>
      </c>
      <c r="AF30" s="183">
        <f>HLOOKUP($AC30,HH!$A$2:$BC$20,F$4+1)</f>
        <v>1</v>
      </c>
      <c r="AG30" s="183">
        <f>HLOOKUP($AC30,HH!$A$2:$BC$20,G$4+1)</f>
        <v>0</v>
      </c>
      <c r="AH30" s="183">
        <f>HLOOKUP($AC30,HH!$A$2:$BC$20,H$4+1)</f>
        <v>1</v>
      </c>
      <c r="AI30" s="183">
        <f>HLOOKUP($AC30,HH!$A$2:$BC$20,I$4+1)</f>
        <v>1</v>
      </c>
      <c r="AJ30" s="183">
        <f>HLOOKUP($AC30,HH!$A$2:$BC$20,J$4+1)</f>
        <v>1</v>
      </c>
      <c r="AK30" s="183">
        <f>HLOOKUP($AC30,HH!$A$2:$BC$20,K$4+1)</f>
        <v>1</v>
      </c>
      <c r="AL30" s="183">
        <f>HLOOKUP($AC30,HH!$A$2:$BC$20,L$4+1)</f>
        <v>1</v>
      </c>
      <c r="AM30" s="183">
        <f>HLOOKUP($AC30,HH!$A$2:$BC$20,M$4+1)</f>
        <v>0</v>
      </c>
      <c r="AN30" s="183"/>
      <c r="AO30" s="183">
        <f>HLOOKUP($AC30,HH!$A$2:$BC$20,O$4+1)</f>
        <v>1</v>
      </c>
      <c r="AP30" s="183">
        <f>HLOOKUP($AC30,HH!$A$2:$BC$20,P$4+1)</f>
        <v>0</v>
      </c>
      <c r="AQ30" s="183">
        <f>HLOOKUP($AC30,HH!$A$2:$BC$20,Q$4+1)</f>
        <v>1</v>
      </c>
      <c r="AR30" s="183">
        <f>HLOOKUP($AC30,HH!$A$2:$BC$20,R$4+1)</f>
        <v>0</v>
      </c>
      <c r="AS30" s="183">
        <f>HLOOKUP($AC30,HH!$A$2:$BC$20,S$4+1)</f>
        <v>1</v>
      </c>
      <c r="AT30" s="183">
        <f>HLOOKUP($AC30,HH!$A$2:$BC$20,T$4+1)</f>
        <v>1</v>
      </c>
      <c r="AU30" s="183">
        <f>HLOOKUP($AC30,HH!$A$2:$BC$20,U$4+1)</f>
        <v>1</v>
      </c>
      <c r="AV30" s="183">
        <f>HLOOKUP($AC30,HH!$A$2:$BC$20,V$4+1)</f>
        <v>0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186">
        <v>11.7</v>
      </c>
      <c r="C31" s="173">
        <f t="shared" si="0"/>
        <v>10</v>
      </c>
      <c r="D31" s="173">
        <v>0</v>
      </c>
      <c r="E31" s="174">
        <v>4</v>
      </c>
      <c r="F31" s="175">
        <v>6</v>
      </c>
      <c r="G31" s="174">
        <v>3</v>
      </c>
      <c r="H31" s="174">
        <v>5</v>
      </c>
      <c r="I31" s="174">
        <v>3</v>
      </c>
      <c r="J31" s="174">
        <v>6</v>
      </c>
      <c r="K31" s="174">
        <v>6</v>
      </c>
      <c r="L31" s="174">
        <v>4</v>
      </c>
      <c r="M31" s="174">
        <v>3</v>
      </c>
      <c r="N31" s="134">
        <f t="shared" si="5"/>
        <v>40</v>
      </c>
      <c r="O31" s="176">
        <v>5</v>
      </c>
      <c r="P31" s="174">
        <v>4</v>
      </c>
      <c r="Q31" s="174">
        <v>6</v>
      </c>
      <c r="R31" s="174">
        <v>5</v>
      </c>
      <c r="S31" s="174">
        <v>5</v>
      </c>
      <c r="T31" s="174">
        <v>4</v>
      </c>
      <c r="U31" s="174">
        <v>6</v>
      </c>
      <c r="V31" s="174">
        <v>3</v>
      </c>
      <c r="W31" s="176">
        <v>5</v>
      </c>
      <c r="X31" s="177">
        <f t="shared" si="1"/>
        <v>43</v>
      </c>
      <c r="Y31" s="178">
        <f t="shared" si="6"/>
        <v>83</v>
      </c>
      <c r="Z31" s="179">
        <f t="shared" si="7"/>
        <v>73</v>
      </c>
      <c r="AA31" s="180">
        <f t="shared" si="2"/>
        <v>1</v>
      </c>
      <c r="AC31" s="354">
        <f t="shared" si="3"/>
        <v>10</v>
      </c>
      <c r="AD31" s="182">
        <v>2</v>
      </c>
      <c r="AE31" s="183">
        <f>HLOOKUP($AC31,HH!$A$2:$BC$20,E$4+1)</f>
        <v>0</v>
      </c>
      <c r="AF31" s="183">
        <f>HLOOKUP($AC31,HH!$A$2:$BC$20,F$4+1)</f>
        <v>1</v>
      </c>
      <c r="AG31" s="183">
        <f>HLOOKUP($AC31,HH!$A$2:$BC$20,G$4+1)</f>
        <v>0</v>
      </c>
      <c r="AH31" s="183">
        <f>HLOOKUP($AC31,HH!$A$2:$BC$20,H$4+1)</f>
        <v>1</v>
      </c>
      <c r="AI31" s="183">
        <f>HLOOKUP($AC31,HH!$A$2:$BC$20,I$4+1)</f>
        <v>0</v>
      </c>
      <c r="AJ31" s="183">
        <f>HLOOKUP($AC31,HH!$A$2:$BC$20,J$4+1)</f>
        <v>1</v>
      </c>
      <c r="AK31" s="183">
        <f>HLOOKUP($AC31,HH!$A$2:$BC$20,K$4+1)</f>
        <v>1</v>
      </c>
      <c r="AL31" s="183">
        <f>HLOOKUP($AC31,HH!$A$2:$BC$20,L$4+1)</f>
        <v>1</v>
      </c>
      <c r="AM31" s="183">
        <f>HLOOKUP($AC31,HH!$A$2:$BC$20,M$4+1)</f>
        <v>0</v>
      </c>
      <c r="AN31" s="183"/>
      <c r="AO31" s="183">
        <f>HLOOKUP($AC31,HH!$A$2:$BC$20,O$4+1)</f>
        <v>1</v>
      </c>
      <c r="AP31" s="183">
        <f>HLOOKUP($AC31,HH!$A$2:$BC$20,P$4+1)</f>
        <v>0</v>
      </c>
      <c r="AQ31" s="183">
        <f>HLOOKUP($AC31,HH!$A$2:$BC$20,Q$4+1)</f>
        <v>1</v>
      </c>
      <c r="AR31" s="183">
        <f>HLOOKUP($AC31,HH!$A$2:$BC$20,R$4+1)</f>
        <v>0</v>
      </c>
      <c r="AS31" s="183">
        <f>HLOOKUP($AC31,HH!$A$2:$BC$20,S$4+1)</f>
        <v>1</v>
      </c>
      <c r="AT31" s="183">
        <f>HLOOKUP($AC31,HH!$A$2:$BC$20,T$4+1)</f>
        <v>1</v>
      </c>
      <c r="AU31" s="183">
        <f>HLOOKUP($AC31,HH!$A$2:$BC$20,U$4+1)</f>
        <v>1</v>
      </c>
      <c r="AV31" s="183">
        <f>HLOOKUP($AC31,HH!$A$2:$BC$20,V$4+1)</f>
        <v>0</v>
      </c>
      <c r="AW31" s="183">
        <f>HLOOKUP($AC31,HH!$A$2:$BC$20,W$4+1)</f>
        <v>0</v>
      </c>
    </row>
    <row r="32" spans="1:49" ht="13.65" customHeight="1" x14ac:dyDescent="0.25">
      <c r="A32" s="185" t="s">
        <v>21</v>
      </c>
      <c r="B32" s="186">
        <v>28</v>
      </c>
      <c r="C32" s="173">
        <f t="shared" si="0"/>
        <v>29</v>
      </c>
      <c r="D32" s="173">
        <f t="shared" si="4"/>
        <v>22</v>
      </c>
      <c r="E32" s="174">
        <v>8</v>
      </c>
      <c r="F32" s="175">
        <v>6</v>
      </c>
      <c r="G32" s="174">
        <v>4</v>
      </c>
      <c r="H32" s="174">
        <v>7</v>
      </c>
      <c r="I32" s="174">
        <v>6</v>
      </c>
      <c r="J32" s="174">
        <v>7</v>
      </c>
      <c r="K32" s="174">
        <v>7</v>
      </c>
      <c r="L32" s="174">
        <v>7</v>
      </c>
      <c r="M32" s="174">
        <v>3</v>
      </c>
      <c r="N32" s="134">
        <f t="shared" si="5"/>
        <v>55</v>
      </c>
      <c r="O32" s="176">
        <v>8</v>
      </c>
      <c r="P32" s="174">
        <v>3</v>
      </c>
      <c r="Q32" s="174">
        <v>6</v>
      </c>
      <c r="R32" s="174">
        <v>5</v>
      </c>
      <c r="S32" s="174">
        <v>6</v>
      </c>
      <c r="T32" s="174">
        <v>9</v>
      </c>
      <c r="U32" s="174">
        <v>5</v>
      </c>
      <c r="V32" s="174">
        <v>7</v>
      </c>
      <c r="W32" s="176">
        <v>7</v>
      </c>
      <c r="X32" s="177">
        <f t="shared" si="1"/>
        <v>56</v>
      </c>
      <c r="Y32" s="178">
        <f t="shared" si="6"/>
        <v>111</v>
      </c>
      <c r="Z32" s="179">
        <f t="shared" si="7"/>
        <v>89</v>
      </c>
      <c r="AA32" s="180">
        <f t="shared" si="2"/>
        <v>17</v>
      </c>
      <c r="AC32" s="354">
        <f t="shared" si="3"/>
        <v>22</v>
      </c>
      <c r="AD32" s="182">
        <v>1</v>
      </c>
      <c r="AE32" s="183">
        <f>HLOOKUP($AC32,HH!$A$2:$BC$20,E$4+1)</f>
        <v>1</v>
      </c>
      <c r="AF32" s="183">
        <f>HLOOKUP($AC32,HH!$A$2:$BC$20,F$4+1)</f>
        <v>1</v>
      </c>
      <c r="AG32" s="183">
        <f>HLOOKUP($AC32,HH!$A$2:$BC$20,G$4+1)</f>
        <v>1</v>
      </c>
      <c r="AH32" s="183">
        <f>HLOOKUP($AC32,HH!$A$2:$BC$20,H$4+1)</f>
        <v>1</v>
      </c>
      <c r="AI32" s="183">
        <f>HLOOKUP($AC32,HH!$A$2:$BC$20,I$4+1)</f>
        <v>1</v>
      </c>
      <c r="AJ32" s="183">
        <f>HLOOKUP($AC32,HH!$A$2:$BC$20,J$4+1)</f>
        <v>2</v>
      </c>
      <c r="AK32" s="183">
        <f>HLOOKUP($AC32,HH!$A$2:$BC$20,K$4+1)</f>
        <v>2</v>
      </c>
      <c r="AL32" s="183">
        <f>HLOOKUP($AC32,HH!$A$2:$BC$20,L$4+1)</f>
        <v>1</v>
      </c>
      <c r="AM32" s="183">
        <f>HLOOKUP($AC32,HH!$A$2:$BC$20,M$4+1)</f>
        <v>1</v>
      </c>
      <c r="AN32" s="183"/>
      <c r="AO32" s="183">
        <f>HLOOKUP($AC32,HH!$A$2:$BC$20,O$4+1)</f>
        <v>2</v>
      </c>
      <c r="AP32" s="183">
        <f>HLOOKUP($AC32,HH!$A$2:$BC$20,P$4+1)</f>
        <v>1</v>
      </c>
      <c r="AQ32" s="183">
        <f>HLOOKUP($AC32,HH!$A$2:$BC$20,Q$4+1)</f>
        <v>1</v>
      </c>
      <c r="AR32" s="183">
        <f>HLOOKUP($AC32,HH!$A$2:$BC$20,R$4+1)</f>
        <v>1</v>
      </c>
      <c r="AS32" s="183">
        <f>HLOOKUP($AC32,HH!$A$2:$BC$20,S$4+1)</f>
        <v>2</v>
      </c>
      <c r="AT32" s="183">
        <f>HLOOKUP($AC32,HH!$A$2:$BC$20,T$4+1)</f>
        <v>1</v>
      </c>
      <c r="AU32" s="183">
        <f>HLOOKUP($AC32,HH!$A$2:$BC$20,U$4+1)</f>
        <v>1</v>
      </c>
      <c r="AV32" s="183">
        <f>HLOOKUP($AC32,HH!$A$2:$BC$20,V$4+1)</f>
        <v>1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186">
        <v>19.8</v>
      </c>
      <c r="C33" s="173">
        <f t="shared" si="0"/>
        <v>19</v>
      </c>
      <c r="D33" s="173">
        <v>0</v>
      </c>
      <c r="E33" s="174">
        <v>5</v>
      </c>
      <c r="F33" s="175">
        <v>7</v>
      </c>
      <c r="G33" s="174">
        <v>5</v>
      </c>
      <c r="H33" s="174">
        <v>5</v>
      </c>
      <c r="I33" s="174">
        <v>5</v>
      </c>
      <c r="J33" s="174">
        <v>4</v>
      </c>
      <c r="K33" s="174">
        <v>7</v>
      </c>
      <c r="L33" s="174">
        <v>6</v>
      </c>
      <c r="M33" s="174">
        <v>4</v>
      </c>
      <c r="N33" s="134">
        <f t="shared" si="5"/>
        <v>48</v>
      </c>
      <c r="O33" s="176">
        <v>6</v>
      </c>
      <c r="P33" s="174">
        <v>3</v>
      </c>
      <c r="Q33" s="174">
        <v>5</v>
      </c>
      <c r="R33" s="174">
        <v>6</v>
      </c>
      <c r="S33" s="174">
        <v>6</v>
      </c>
      <c r="T33" s="174">
        <v>5</v>
      </c>
      <c r="U33" s="174">
        <v>8</v>
      </c>
      <c r="V33" s="174">
        <v>4</v>
      </c>
      <c r="W33" s="176">
        <v>5</v>
      </c>
      <c r="X33" s="177">
        <f t="shared" si="1"/>
        <v>48</v>
      </c>
      <c r="Y33" s="178">
        <f t="shared" si="6"/>
        <v>96</v>
      </c>
      <c r="Z33" s="179">
        <f t="shared" si="7"/>
        <v>77</v>
      </c>
      <c r="AA33" s="180">
        <f t="shared" si="2"/>
        <v>5</v>
      </c>
      <c r="AC33" s="354">
        <f t="shared" si="3"/>
        <v>19</v>
      </c>
      <c r="AD33" s="182">
        <v>4</v>
      </c>
      <c r="AE33" s="183">
        <f>HLOOKUP($AC33,HH!$A$2:$BC$20,E$4+1)</f>
        <v>1</v>
      </c>
      <c r="AF33" s="183">
        <f>HLOOKUP($AC33,HH!$A$2:$BC$20,F$4+1)</f>
        <v>1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1</v>
      </c>
      <c r="AK33" s="183">
        <f>HLOOKUP($AC33,HH!$A$2:$BC$20,K$4+1)</f>
        <v>2</v>
      </c>
      <c r="AL33" s="183">
        <f>HLOOKUP($AC33,HH!$A$2:$BC$20,L$4+1)</f>
        <v>1</v>
      </c>
      <c r="AM33" s="183">
        <f>HLOOKUP($AC33,HH!$A$2:$BC$20,M$4+1)</f>
        <v>1</v>
      </c>
      <c r="AN33" s="183"/>
      <c r="AO33" s="183">
        <f>HLOOKUP($AC33,HH!$A$2:$BC$20,O$4+1)</f>
        <v>1</v>
      </c>
      <c r="AP33" s="183">
        <f>HLOOKUP($AC33,HH!$A$2:$BC$20,P$4+1)</f>
        <v>1</v>
      </c>
      <c r="AQ33" s="183">
        <f>HLOOKUP($AC33,HH!$A$2:$BC$20,Q$4+1)</f>
        <v>1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1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186">
        <v>15.6</v>
      </c>
      <c r="C34" s="173">
        <f>_xlfn.IFS($A$5:$A$34="Andi Grant",ROUND($B$5:$B$34*($C$2/113)-($B$3-$AA$2),0),$A$5:$A$34&lt;&gt;"Andi Grant",ROUND($B$5:$B$34*($C$3/113)-($B$3-$AA$3),0))</f>
        <v>15</v>
      </c>
      <c r="D34" s="173">
        <v>0</v>
      </c>
      <c r="E34" s="174">
        <v>5</v>
      </c>
      <c r="F34" s="175">
        <v>6</v>
      </c>
      <c r="G34" s="174">
        <v>3</v>
      </c>
      <c r="H34" s="174">
        <v>6</v>
      </c>
      <c r="I34" s="174">
        <v>5</v>
      </c>
      <c r="J34" s="174">
        <v>5</v>
      </c>
      <c r="K34" s="174">
        <v>6</v>
      </c>
      <c r="L34" s="174">
        <v>7</v>
      </c>
      <c r="M34" s="174">
        <v>3</v>
      </c>
      <c r="N34" s="134">
        <f>SUM(E34:M34)</f>
        <v>46</v>
      </c>
      <c r="O34" s="176">
        <v>5</v>
      </c>
      <c r="P34" s="174">
        <v>3</v>
      </c>
      <c r="Q34" s="174">
        <v>4</v>
      </c>
      <c r="R34" s="174">
        <v>5</v>
      </c>
      <c r="S34" s="174">
        <v>7</v>
      </c>
      <c r="T34" s="174">
        <v>5</v>
      </c>
      <c r="U34" s="174">
        <v>5</v>
      </c>
      <c r="V34" s="174">
        <v>3</v>
      </c>
      <c r="W34" s="176">
        <v>6</v>
      </c>
      <c r="X34" s="177">
        <f>SUM(O34:W34)</f>
        <v>43</v>
      </c>
      <c r="Y34" s="178">
        <f>SUM(N34+X34)</f>
        <v>89</v>
      </c>
      <c r="Z34" s="179">
        <f>IF(AC34&lt;37,(SUM(ROUND(Y34-AC34,0))),"")</f>
        <v>74</v>
      </c>
      <c r="AA34" s="180">
        <f>IF(X34&gt;0,ROUND(Y34-($AC$5:$AC$34+$B$3),0),0)</f>
        <v>2</v>
      </c>
      <c r="AC34" s="354">
        <f>IF(D34&gt;0,D34,C34)</f>
        <v>15</v>
      </c>
      <c r="AD34" s="182">
        <v>4</v>
      </c>
      <c r="AE34" s="183">
        <f>HLOOKUP($AC34,HH!$A$2:$BC$20,E$4+1)</f>
        <v>1</v>
      </c>
      <c r="AF34" s="183">
        <f>HLOOKUP($AC34,HH!$A$2:$BC$20,F$4+1)</f>
        <v>1</v>
      </c>
      <c r="AG34" s="183">
        <f>HLOOKUP($AC34,HH!$A$2:$BC$20,G$4+1)</f>
        <v>0</v>
      </c>
      <c r="AH34" s="183">
        <f>HLOOKUP($AC34,HH!$A$2:$BC$20,H$4+1)</f>
        <v>1</v>
      </c>
      <c r="AI34" s="183">
        <f>HLOOKUP($AC34,HH!$A$2:$BC$20,I$4+1)</f>
        <v>1</v>
      </c>
      <c r="AJ34" s="183">
        <f>HLOOKUP($AC34,HH!$A$2:$BC$20,J$4+1)</f>
        <v>1</v>
      </c>
      <c r="AK34" s="183">
        <f>HLOOKUP($AC34,HH!$A$2:$BC$20,K$4+1)</f>
        <v>1</v>
      </c>
      <c r="AL34" s="183">
        <f>HLOOKUP($AC34,HH!$A$2:$BC$20,L$4+1)</f>
        <v>1</v>
      </c>
      <c r="AM34" s="183">
        <f>HLOOKUP($AC34,HH!$A$2:$BC$20,M$4+1)</f>
        <v>1</v>
      </c>
      <c r="AN34" s="183"/>
      <c r="AO34" s="183">
        <f>HLOOKUP($AC34,HH!$A$2:$BC$20,O$4+1)</f>
        <v>1</v>
      </c>
      <c r="AP34" s="183">
        <f>HLOOKUP($AC34,HH!$A$2:$BC$20,P$4+1)</f>
        <v>0</v>
      </c>
      <c r="AQ34" s="183">
        <f>HLOOKUP($AC34,HH!$A$2:$BC$20,Q$4+1)</f>
        <v>1</v>
      </c>
      <c r="AR34" s="183">
        <f>HLOOKUP($AC34,HH!$A$2:$BC$20,R$4+1)</f>
        <v>0</v>
      </c>
      <c r="AS34" s="183">
        <f>HLOOKUP($AC34,HH!$A$2:$BC$20,S$4+1)</f>
        <v>1</v>
      </c>
      <c r="AT34" s="183">
        <f>HLOOKUP($AC34,HH!$A$2:$BC$20,T$4+1)</f>
        <v>1</v>
      </c>
      <c r="AU34" s="183">
        <f>HLOOKUP($AC34,HH!$A$2:$BC$20,U$4+1)</f>
        <v>1</v>
      </c>
      <c r="AV34" s="183">
        <f>HLOOKUP($AC34,HH!$A$2:$BC$20,V$4+1)</f>
        <v>1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4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399" priority="33" stopIfTrue="1" operator="equal">
      <formula>E$3-2</formula>
    </cfRule>
  </conditionalFormatting>
  <conditionalFormatting sqref="E13:E20">
    <cfRule type="cellIs" dxfId="1398" priority="31" stopIfTrue="1" operator="greaterThan">
      <formula>$E$3+2+AE13</formula>
    </cfRule>
    <cfRule type="cellIs" dxfId="13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396" priority="27" stopIfTrue="1" operator="greaterThan">
      <formula>$F$3+2+AF5</formula>
    </cfRule>
    <cfRule type="cellIs" dxfId="13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394" priority="28" stopIfTrue="1" operator="equal">
      <formula>F$3-1</formula>
    </cfRule>
  </conditionalFormatting>
  <conditionalFormatting sqref="G5:G12 I5:I12 K5:M12 O5:W12 G21:G34 I21:I34 K21:M34 O21:W34 E5:E12 E21:E34">
    <cfRule type="cellIs" dxfId="1393" priority="130" stopIfTrue="1" operator="equal">
      <formula>E$3-1</formula>
    </cfRule>
  </conditionalFormatting>
  <conditionalFormatting sqref="G5:G34">
    <cfRule type="cellIs" dxfId="13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3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3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389" priority="51" stopIfTrue="1" operator="equal">
      <formula>G$3-2</formula>
    </cfRule>
    <cfRule type="cellIs" dxfId="13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387" priority="119" stopIfTrue="1" operator="equal">
      <formula>G$3-2</formula>
    </cfRule>
  </conditionalFormatting>
  <conditionalFormatting sqref="G13:I13">
    <cfRule type="cellIs" dxfId="1386" priority="84" stopIfTrue="1" operator="equal">
      <formula>G$3-2</formula>
    </cfRule>
  </conditionalFormatting>
  <conditionalFormatting sqref="G5:M12 G21:M34 O5:W12 O21:W34">
    <cfRule type="cellIs" dxfId="1385" priority="129" stopIfTrue="1" operator="equal">
      <formula>G$3-2</formula>
    </cfRule>
  </conditionalFormatting>
  <conditionalFormatting sqref="H5:H12 H21:H34 J14:J19 F5:F12 F21:F34">
    <cfRule type="cellIs" dxfId="1384" priority="124" stopIfTrue="1" operator="equal">
      <formula>F$3-1</formula>
    </cfRule>
  </conditionalFormatting>
  <conditionalFormatting sqref="H5:H34">
    <cfRule type="cellIs" dxfId="1383" priority="118" stopIfTrue="1" operator="greaterThan">
      <formula>$H$3+2+$AH5</formula>
    </cfRule>
  </conditionalFormatting>
  <conditionalFormatting sqref="H13">
    <cfRule type="cellIs" dxfId="13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3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3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379" priority="44" stopIfTrue="1" operator="equal">
      <formula>H$3-2</formula>
    </cfRule>
  </conditionalFormatting>
  <conditionalFormatting sqref="I5:I34">
    <cfRule type="cellIs" dxfId="1378" priority="43" stopIfTrue="1" operator="greaterThan">
      <formula>$I$3+2+AI5</formula>
    </cfRule>
  </conditionalFormatting>
  <conditionalFormatting sqref="I13">
    <cfRule type="cellIs" dxfId="13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3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3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374" priority="115" stopIfTrue="1" operator="equal">
      <formula>I$3-2</formula>
    </cfRule>
  </conditionalFormatting>
  <conditionalFormatting sqref="J5:J13">
    <cfRule type="cellIs" dxfId="1373" priority="93" stopIfTrue="1" operator="equal">
      <formula>J$3-1</formula>
    </cfRule>
  </conditionalFormatting>
  <conditionalFormatting sqref="J5:J19">
    <cfRule type="cellIs" dxfId="1372" priority="91" stopIfTrue="1" operator="greaterThan">
      <formula>$J$3+2+AJ5</formula>
    </cfRule>
  </conditionalFormatting>
  <conditionalFormatting sqref="J13">
    <cfRule type="cellIs" dxfId="1371" priority="92" stopIfTrue="1" operator="equal">
      <formula>J$3-2</formula>
    </cfRule>
  </conditionalFormatting>
  <conditionalFormatting sqref="J20">
    <cfRule type="cellIs" dxfId="1370" priority="55" stopIfTrue="1" operator="equal">
      <formula>J$3-2</formula>
    </cfRule>
  </conditionalFormatting>
  <conditionalFormatting sqref="J20:J34">
    <cfRule type="cellIs" dxfId="1369" priority="54" stopIfTrue="1" operator="greaterThan">
      <formula>$J$3+2+AJ20</formula>
    </cfRule>
    <cfRule type="cellIs" dxfId="13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367" priority="39" stopIfTrue="1" operator="greaterThan">
      <formula>$K$3+2+AK5</formula>
    </cfRule>
  </conditionalFormatting>
  <conditionalFormatting sqref="K20">
    <cfRule type="cellIs" dxfId="1366" priority="40" stopIfTrue="1" operator="equal">
      <formula>K$3-2</formula>
    </cfRule>
    <cfRule type="cellIs" dxfId="1365" priority="41" stopIfTrue="1" operator="equal">
      <formula>K$3-1</formula>
    </cfRule>
  </conditionalFormatting>
  <conditionalFormatting sqref="K13:M19">
    <cfRule type="cellIs" dxfId="1364" priority="81" stopIfTrue="1" operator="equal">
      <formula>K$3-2</formula>
    </cfRule>
    <cfRule type="cellIs" dxfId="1363" priority="82" stopIfTrue="1" operator="equal">
      <formula>K$3-1</formula>
    </cfRule>
  </conditionalFormatting>
  <conditionalFormatting sqref="L5:L34">
    <cfRule type="cellIs" dxfId="1362" priority="35" stopIfTrue="1" operator="greaterThan">
      <formula>$L$3+2+AL5</formula>
    </cfRule>
  </conditionalFormatting>
  <conditionalFormatting sqref="L20">
    <cfRule type="cellIs" dxfId="1361" priority="36" stopIfTrue="1" operator="equal">
      <formula>L$3-2</formula>
    </cfRule>
    <cfRule type="cellIs" dxfId="13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3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358" priority="57" stopIfTrue="1" operator="greaterThan">
      <formula>$M$3+2+AM13</formula>
    </cfRule>
  </conditionalFormatting>
  <conditionalFormatting sqref="M20">
    <cfRule type="cellIs" dxfId="1357" priority="58" stopIfTrue="1" operator="equal">
      <formula>M$3-2</formula>
    </cfRule>
    <cfRule type="cellIs" dxfId="13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355" priority="24" stopIfTrue="1" operator="greaterThan">
      <formula>$O$3+2+AO5</formula>
    </cfRule>
  </conditionalFormatting>
  <conditionalFormatting sqref="O13:O20">
    <cfRule type="cellIs" dxfId="1354" priority="25" stopIfTrue="1" operator="equal">
      <formula>O$3-1</formula>
    </cfRule>
    <cfRule type="cellIs" dxfId="1353" priority="26" stopIfTrue="1" operator="equal">
      <formula>O$3-2</formula>
    </cfRule>
  </conditionalFormatting>
  <conditionalFormatting sqref="O5:W19">
    <cfRule type="cellIs" dxfId="1352" priority="95" stopIfTrue="1" operator="equal">
      <formula>0</formula>
    </cfRule>
  </conditionalFormatting>
  <conditionalFormatting sqref="O20:W34">
    <cfRule type="cellIs" dxfId="1351" priority="61" stopIfTrue="1" operator="equal">
      <formula>0</formula>
    </cfRule>
  </conditionalFormatting>
  <conditionalFormatting sqref="P5:P19">
    <cfRule type="cellIs" dxfId="1350" priority="100" stopIfTrue="1" operator="greaterThan">
      <formula>$P$3+2+AP5</formula>
    </cfRule>
  </conditionalFormatting>
  <conditionalFormatting sqref="P13">
    <cfRule type="cellIs" dxfId="1349" priority="101" stopIfTrue="1" operator="equal">
      <formula>P$3-2</formula>
    </cfRule>
    <cfRule type="cellIs" dxfId="13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347" priority="67" stopIfTrue="1" operator="equal">
      <formula>P$3-2</formula>
    </cfRule>
    <cfRule type="cellIs" dxfId="13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345" priority="66" stopIfTrue="1" operator="greaterThan">
      <formula>$P$3+2+AP20</formula>
    </cfRule>
  </conditionalFormatting>
  <conditionalFormatting sqref="P14:S19">
    <cfRule type="cellIs" dxfId="1344" priority="126" stopIfTrue="1" operator="equal">
      <formula>P$3-2</formula>
    </cfRule>
    <cfRule type="cellIs" dxfId="13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342" priority="104" stopIfTrue="1" operator="greaterThan">
      <formula>$Q$3+2+AQ5</formula>
    </cfRule>
  </conditionalFormatting>
  <conditionalFormatting sqref="Q13">
    <cfRule type="cellIs" dxfId="1341" priority="105" stopIfTrue="1" operator="equal">
      <formula>Q$3-2</formula>
    </cfRule>
    <cfRule type="cellIs" dxfId="13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339" priority="71" stopIfTrue="1" operator="equal">
      <formula>Q$3-2</formula>
    </cfRule>
    <cfRule type="cellIs" dxfId="13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337" priority="70" stopIfTrue="1" operator="greaterThan">
      <formula>$Q$3+2+AQ20</formula>
    </cfRule>
  </conditionalFormatting>
  <conditionalFormatting sqref="R5:R19">
    <cfRule type="cellIs" dxfId="1336" priority="96" stopIfTrue="1" operator="greaterThan">
      <formula>$R$3+2+AR5</formula>
    </cfRule>
  </conditionalFormatting>
  <conditionalFormatting sqref="R13">
    <cfRule type="cellIs" dxfId="1335" priority="97" stopIfTrue="1" operator="equal">
      <formula>R$3-2</formula>
    </cfRule>
    <cfRule type="cellIs" dxfId="13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333" priority="63" stopIfTrue="1" operator="equal">
      <formula>R$3-2</formula>
    </cfRule>
    <cfRule type="cellIs" dxfId="13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331" priority="62" stopIfTrue="1" operator="greaterThan">
      <formula>$R$3+2+AR20</formula>
    </cfRule>
  </conditionalFormatting>
  <conditionalFormatting sqref="S5:S19">
    <cfRule type="cellIs" dxfId="1330" priority="108" stopIfTrue="1" operator="greaterThan">
      <formula>$S$3+2+AS5</formula>
    </cfRule>
  </conditionalFormatting>
  <conditionalFormatting sqref="S13">
    <cfRule type="cellIs" dxfId="1329" priority="109" stopIfTrue="1" operator="equal">
      <formula>S$3-2</formula>
    </cfRule>
    <cfRule type="cellIs" dxfId="13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327" priority="75" stopIfTrue="1" operator="equal">
      <formula>S$3-2</formula>
    </cfRule>
    <cfRule type="cellIs" dxfId="13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325" priority="74" stopIfTrue="1" operator="greaterThan">
      <formula>$S$3+2+AS20</formula>
    </cfRule>
  </conditionalFormatting>
  <conditionalFormatting sqref="T5:T34">
    <cfRule type="cellIs" dxfId="1324" priority="7" stopIfTrue="1" operator="greaterThan">
      <formula>$T$3+2+AT5</formula>
    </cfRule>
  </conditionalFormatting>
  <conditionalFormatting sqref="T20">
    <cfRule type="cellIs" dxfId="1323" priority="8" stopIfTrue="1" operator="equal">
      <formula>T$3-2</formula>
    </cfRule>
    <cfRule type="cellIs" dxfId="13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321" priority="78" stopIfTrue="1" operator="equal">
      <formula>T$3-2</formula>
    </cfRule>
    <cfRule type="cellIs" dxfId="13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319" priority="20" stopIfTrue="1" operator="greaterThan">
      <formula>$U$3+2+AU5</formula>
    </cfRule>
  </conditionalFormatting>
  <conditionalFormatting sqref="U20">
    <cfRule type="cellIs" dxfId="1318" priority="21" stopIfTrue="1" operator="equal">
      <formula>U$3-2</formula>
    </cfRule>
    <cfRule type="cellIs" dxfId="13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316" priority="16" stopIfTrue="1" operator="greaterThan">
      <formula>$V$3+2+AV5</formula>
    </cfRule>
  </conditionalFormatting>
  <conditionalFormatting sqref="V20">
    <cfRule type="cellIs" dxfId="1315" priority="17" stopIfTrue="1" operator="equal">
      <formula>V$3-2</formula>
    </cfRule>
    <cfRule type="cellIs" dxfId="13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313" priority="12" stopIfTrue="1" operator="greaterThan">
      <formula>$W$3+2+AW5</formula>
    </cfRule>
  </conditionalFormatting>
  <conditionalFormatting sqref="W20">
    <cfRule type="cellIs" dxfId="1312" priority="13" stopIfTrue="1" operator="equal">
      <formula>W$3-2</formula>
    </cfRule>
    <cfRule type="cellIs" dxfId="13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310" priority="112" operator="equal">
      <formula>0</formula>
    </cfRule>
  </conditionalFormatting>
  <conditionalFormatting sqref="Y5:Y34 Y2">
    <cfRule type="cellIs" dxfId="1309" priority="136" operator="lessThanOrEqual">
      <formula>$Y$2</formula>
    </cfRule>
  </conditionalFormatting>
  <conditionalFormatting sqref="Y5:Y34">
    <cfRule type="cellIs" dxfId="1308" priority="133" operator="equal">
      <formula>0</formula>
    </cfRule>
  </conditionalFormatting>
  <conditionalFormatting sqref="Y20">
    <cfRule type="cellIs" dxfId="1307" priority="6" stopIfTrue="1" operator="equal">
      <formula>0</formula>
    </cfRule>
  </conditionalFormatting>
  <conditionalFormatting sqref="Y36:Y1048576">
    <cfRule type="cellIs" dxfId="1306" priority="5" operator="equal">
      <formula>0</formula>
    </cfRule>
  </conditionalFormatting>
  <conditionalFormatting sqref="Z2 Z5:Z34">
    <cfRule type="cellIs" dxfId="1305" priority="125" operator="equal">
      <formula>0</formula>
    </cfRule>
    <cfRule type="cellIs" dxfId="13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303" priority="2" operator="lessThanOrEqual">
      <formula>-7</formula>
    </cfRule>
  </conditionalFormatting>
  <conditionalFormatting sqref="AA5:AA34">
    <cfRule type="cellIs" dxfId="1302" priority="3" stopIfTrue="1" operator="lessThan">
      <formula>-10</formula>
    </cfRule>
    <cfRule type="cellIs" dxfId="13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display="06/07/2023&gt;&gt;&gt;1:58pm" xr:uid="{0FA083B5-8F70-4BC2-A096-F65576E0C42A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F63D-86D2-45A3-AF18-677035E25527}">
  <dimension ref="A1:AW39"/>
  <sheetViews>
    <sheetView workbookViewId="0">
      <pane xSplit="3" ySplit="3" topLeftCell="D4" activePane="bottomRight" state="frozen"/>
      <selection activeCell="C35" sqref="C35"/>
      <selection pane="topRight"/>
      <selection pane="bottomLeft"/>
      <selection pane="bottomRight" activeCell="Y34" sqref="Y3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62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139">
        <v>123</v>
      </c>
      <c r="D2" s="140">
        <v>129</v>
      </c>
      <c r="E2" s="141">
        <v>11</v>
      </c>
      <c r="F2" s="141">
        <v>5</v>
      </c>
      <c r="G2" s="141">
        <v>9</v>
      </c>
      <c r="H2" s="141">
        <v>15</v>
      </c>
      <c r="I2" s="141">
        <v>7</v>
      </c>
      <c r="J2" s="141">
        <v>3</v>
      </c>
      <c r="K2" s="141">
        <v>17</v>
      </c>
      <c r="L2" s="141">
        <v>13</v>
      </c>
      <c r="M2" s="141">
        <v>1</v>
      </c>
      <c r="N2" s="142"/>
      <c r="O2" s="141">
        <v>10</v>
      </c>
      <c r="P2" s="141">
        <v>6</v>
      </c>
      <c r="Q2" s="141">
        <v>14</v>
      </c>
      <c r="R2" s="141">
        <v>4</v>
      </c>
      <c r="S2" s="141">
        <v>12</v>
      </c>
      <c r="T2" s="141">
        <v>8</v>
      </c>
      <c r="U2" s="141">
        <v>18</v>
      </c>
      <c r="V2" s="141">
        <v>2</v>
      </c>
      <c r="W2" s="141">
        <v>16</v>
      </c>
      <c r="X2" s="135"/>
      <c r="Y2" s="143">
        <f>MIN(Y5:Y33)</f>
        <v>80</v>
      </c>
      <c r="Z2" s="144">
        <f>MIN(Z5:Z33)</f>
        <v>65</v>
      </c>
      <c r="AA2" s="145">
        <v>69</v>
      </c>
      <c r="AB2" s="146">
        <v>72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138</v>
      </c>
      <c r="B3" s="149">
        <v>71</v>
      </c>
      <c r="C3" s="226">
        <v>121</v>
      </c>
      <c r="D3" s="226">
        <v>112</v>
      </c>
      <c r="E3" s="152">
        <v>4</v>
      </c>
      <c r="F3" s="153">
        <v>4</v>
      </c>
      <c r="G3" s="152">
        <v>4</v>
      </c>
      <c r="H3" s="152">
        <v>3</v>
      </c>
      <c r="I3" s="152">
        <v>4</v>
      </c>
      <c r="J3" s="152">
        <v>5</v>
      </c>
      <c r="K3" s="152">
        <v>3</v>
      </c>
      <c r="L3" s="152">
        <v>4</v>
      </c>
      <c r="M3" s="152">
        <v>4</v>
      </c>
      <c r="N3" s="154">
        <f>SUM(E3:M3)</f>
        <v>35</v>
      </c>
      <c r="O3" s="152">
        <v>3</v>
      </c>
      <c r="P3" s="152">
        <v>5</v>
      </c>
      <c r="Q3" s="152">
        <v>4</v>
      </c>
      <c r="R3" s="152">
        <v>4</v>
      </c>
      <c r="S3" s="152">
        <v>4</v>
      </c>
      <c r="T3" s="152">
        <v>5</v>
      </c>
      <c r="U3" s="152">
        <v>3</v>
      </c>
      <c r="V3" s="152">
        <v>4</v>
      </c>
      <c r="W3" s="152">
        <v>4</v>
      </c>
      <c r="X3" s="228">
        <f>SUM(O3:W3)</f>
        <v>36</v>
      </c>
      <c r="Y3" s="227">
        <f>SUM(N3,X3)</f>
        <v>71</v>
      </c>
      <c r="Z3" s="156">
        <f>MIN(Z4:Z32)</f>
        <v>65</v>
      </c>
      <c r="AA3" s="157">
        <v>68.2</v>
      </c>
      <c r="AB3" s="157">
        <v>65.099999999999994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14</v>
      </c>
      <c r="F4" s="348">
        <v>17</v>
      </c>
      <c r="G4" s="347">
        <v>1</v>
      </c>
      <c r="H4" s="347">
        <v>11</v>
      </c>
      <c r="I4" s="347">
        <v>7</v>
      </c>
      <c r="J4" s="347">
        <v>15</v>
      </c>
      <c r="K4" s="347">
        <v>3</v>
      </c>
      <c r="L4" s="347">
        <v>9</v>
      </c>
      <c r="M4" s="347">
        <v>13</v>
      </c>
      <c r="N4" s="349"/>
      <c r="O4" s="350">
        <v>8</v>
      </c>
      <c r="P4" s="347">
        <v>4</v>
      </c>
      <c r="Q4" s="347">
        <v>16</v>
      </c>
      <c r="R4" s="350">
        <v>2</v>
      </c>
      <c r="S4" s="347">
        <v>12</v>
      </c>
      <c r="T4" s="347">
        <v>6</v>
      </c>
      <c r="U4" s="347">
        <v>14</v>
      </c>
      <c r="V4" s="347">
        <v>18</v>
      </c>
      <c r="W4" s="347">
        <v>10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359">
        <v>22.1</v>
      </c>
      <c r="C5" s="173">
        <f t="shared" ref="C5:C33" si="0">_xlfn.IFS($A$5:$A$33="Andi Grant",ROUND($B$5:$B$33*($C$2/113)-($B$3-$AA$2),0),$A$5:$A$33&lt;&gt;"Andi Grant",ROUND($B$5:$B$33*($C$3/113)-($B$3-$AA$3),0))</f>
        <v>21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362" t="s">
        <v>20</v>
      </c>
      <c r="Z5" s="361" t="s">
        <v>20</v>
      </c>
      <c r="AA5" s="180">
        <f t="shared" ref="AA5:AA33" si="2">IF(X5&gt;0,ROUND(Y5-($AC$5:$AC$33+$B$3),0),0)</f>
        <v>0</v>
      </c>
      <c r="AC5" s="354">
        <f t="shared" ref="AC5:AC33" si="3">IF(D5&gt;0,D5,C5)</f>
        <v>21</v>
      </c>
      <c r="AD5" s="182"/>
      <c r="AE5" s="183">
        <f>HLOOKUP($AC5,HH!$A$2:$BC$20,E$4+1)</f>
        <v>1</v>
      </c>
      <c r="AF5" s="183">
        <f>HLOOKUP($AC5,HH!$A$2:$BC$20,F$4+1)</f>
        <v>1</v>
      </c>
      <c r="AG5" s="183">
        <f>HLOOKUP($AC5,HH!$A$2:$BC$20,G$4+1)</f>
        <v>2</v>
      </c>
      <c r="AH5" s="183">
        <f>HLOOKUP($AC5,HH!$A$2:$BC$20,H$4+1)</f>
        <v>1</v>
      </c>
      <c r="AI5" s="183">
        <f>HLOOKUP($AC5,HH!$A$2:$BC$20,I$4+1)</f>
        <v>1</v>
      </c>
      <c r="AJ5" s="183">
        <f>HLOOKUP($AC5,HH!$A$2:$BC$20,J$4+1)</f>
        <v>1</v>
      </c>
      <c r="AK5" s="183">
        <f>HLOOKUP($AC5,HH!$A$2:$BC$20,K$4+1)</f>
        <v>2</v>
      </c>
      <c r="AL5" s="183">
        <f>HLOOKUP($AC5,HH!$A$2:$BC$20,L$4+1)</f>
        <v>1</v>
      </c>
      <c r="AM5" s="183">
        <f>HLOOKUP($AC5,HH!$A$2:$BC$20,M$4+1)</f>
        <v>1</v>
      </c>
      <c r="AN5" s="183"/>
      <c r="AO5" s="183">
        <f>HLOOKUP($AC5,HH!$A$2:$BC$20,O$4+1)</f>
        <v>1</v>
      </c>
      <c r="AP5" s="183">
        <f>HLOOKUP($AC5,HH!$A$2:$BC$20,P$4+1)</f>
        <v>1</v>
      </c>
      <c r="AQ5" s="183">
        <f>HLOOKUP($AC5,HH!$A$2:$BC$20,Q$4+1)</f>
        <v>1</v>
      </c>
      <c r="AR5" s="183">
        <f>HLOOKUP($AC5,HH!$A$2:$BC$20,R$4+1)</f>
        <v>2</v>
      </c>
      <c r="AS5" s="183">
        <f>HLOOKUP($AC5,HH!$A$2:$BC$20,S$4+1)</f>
        <v>1</v>
      </c>
      <c r="AT5" s="183">
        <f>HLOOKUP($AC5,HH!$A$2:$BC$20,T$4+1)</f>
        <v>1</v>
      </c>
      <c r="AU5" s="183">
        <f>HLOOKUP($AC5,HH!$A$2:$BC$20,U$4+1)</f>
        <v>1</v>
      </c>
      <c r="AV5" s="183">
        <f>HLOOKUP($AC5,HH!$A$2:$BC$20,V$4+1)</f>
        <v>1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359">
        <v>10.199999999999999</v>
      </c>
      <c r="C6" s="173">
        <f t="shared" si="0"/>
        <v>9</v>
      </c>
      <c r="D6" s="173">
        <f t="shared" ref="D6:D32" si="4">_xlfn.IFS($A$5:$A$33="Andi Grant",ROUND($B$5:$B$33*($D$2/113)-($B$3-$AB$2),0),$A$5:$A$33&lt;&gt;"Andi Grant",ROUND($B$5:$B$33*($D$3/113)-($B$3-$AB$3),0))</f>
        <v>13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362" t="s">
        <v>20</v>
      </c>
      <c r="Z6" s="361" t="s">
        <v>20</v>
      </c>
      <c r="AA6" s="180">
        <f t="shared" si="2"/>
        <v>0</v>
      </c>
      <c r="AC6" s="354">
        <f t="shared" si="3"/>
        <v>13</v>
      </c>
      <c r="AD6" s="182"/>
      <c r="AE6" s="183">
        <f>HLOOKUP($AC6,HH!$A$2:$BC$20,E$4+1)</f>
        <v>0</v>
      </c>
      <c r="AF6" s="183">
        <f>HLOOKUP($AC6,HH!$A$2:$BC$20,F$4+1)</f>
        <v>0</v>
      </c>
      <c r="AG6" s="183">
        <f>HLOOKUP($AC6,HH!$A$2:$BC$20,G$4+1)</f>
        <v>1</v>
      </c>
      <c r="AH6" s="183">
        <f>HLOOKUP($AC6,HH!$A$2:$BC$20,H$4+1)</f>
        <v>1</v>
      </c>
      <c r="AI6" s="183">
        <f>HLOOKUP($AC6,HH!$A$2:$BC$20,I$4+1)</f>
        <v>1</v>
      </c>
      <c r="AJ6" s="183">
        <f>HLOOKUP($AC6,HH!$A$2:$BC$20,J$4+1)</f>
        <v>0</v>
      </c>
      <c r="AK6" s="183">
        <f>HLOOKUP($AC6,HH!$A$2:$BC$20,K$4+1)</f>
        <v>1</v>
      </c>
      <c r="AL6" s="183">
        <f>HLOOKUP($AC6,HH!$A$2:$BC$20,L$4+1)</f>
        <v>1</v>
      </c>
      <c r="AM6" s="183">
        <f>HLOOKUP($AC6,HH!$A$2:$BC$20,M$4+1)</f>
        <v>1</v>
      </c>
      <c r="AN6" s="183"/>
      <c r="AO6" s="183">
        <f>HLOOKUP($AC6,HH!$A$2:$BC$20,O$4+1)</f>
        <v>1</v>
      </c>
      <c r="AP6" s="183">
        <f>HLOOKUP($AC6,HH!$A$2:$BC$20,P$4+1)</f>
        <v>1</v>
      </c>
      <c r="AQ6" s="183">
        <f>HLOOKUP($AC6,HH!$A$2:$BC$20,Q$4+1)</f>
        <v>0</v>
      </c>
      <c r="AR6" s="183">
        <f>HLOOKUP($AC6,HH!$A$2:$BC$20,R$4+1)</f>
        <v>1</v>
      </c>
      <c r="AS6" s="183">
        <f>HLOOKUP($AC6,HH!$A$2:$BC$20,S$4+1)</f>
        <v>1</v>
      </c>
      <c r="AT6" s="183">
        <f>HLOOKUP($AC6,HH!$A$2:$BC$20,T$4+1)</f>
        <v>1</v>
      </c>
      <c r="AU6" s="183">
        <f>HLOOKUP($AC6,HH!$A$2:$BC$20,U$4+1)</f>
        <v>0</v>
      </c>
      <c r="AV6" s="183">
        <f>HLOOKUP($AC6,HH!$A$2:$BC$20,V$4+1)</f>
        <v>0</v>
      </c>
      <c r="AW6" s="183">
        <f>HLOOKUP($AC6,HH!$A$2:$BC$20,W$4+1)</f>
        <v>1</v>
      </c>
    </row>
    <row r="7" spans="1:49" ht="13.65" customHeight="1" x14ac:dyDescent="0.25">
      <c r="A7" s="185" t="s">
        <v>23</v>
      </c>
      <c r="B7" s="360">
        <v>27.2</v>
      </c>
      <c r="C7" s="173">
        <f t="shared" si="0"/>
        <v>26</v>
      </c>
      <c r="D7" s="173">
        <f t="shared" si="4"/>
        <v>21</v>
      </c>
      <c r="E7" s="174">
        <v>4</v>
      </c>
      <c r="F7" s="175">
        <v>6</v>
      </c>
      <c r="G7" s="174">
        <v>5</v>
      </c>
      <c r="H7" s="174">
        <v>4</v>
      </c>
      <c r="I7" s="174">
        <v>5</v>
      </c>
      <c r="J7" s="174">
        <v>7</v>
      </c>
      <c r="K7" s="174">
        <v>4</v>
      </c>
      <c r="L7" s="174">
        <v>5</v>
      </c>
      <c r="M7" s="174">
        <v>5</v>
      </c>
      <c r="N7" s="134">
        <f t="shared" si="5"/>
        <v>45</v>
      </c>
      <c r="O7" s="176">
        <v>4</v>
      </c>
      <c r="P7" s="174">
        <v>7</v>
      </c>
      <c r="Q7" s="174">
        <v>5</v>
      </c>
      <c r="R7" s="174">
        <v>7</v>
      </c>
      <c r="S7" s="174">
        <v>6</v>
      </c>
      <c r="T7" s="176">
        <v>7</v>
      </c>
      <c r="U7" s="174">
        <v>3</v>
      </c>
      <c r="V7" s="174">
        <v>6</v>
      </c>
      <c r="W7" s="176">
        <v>6</v>
      </c>
      <c r="X7" s="177">
        <f t="shared" si="1"/>
        <v>51</v>
      </c>
      <c r="Y7" s="178">
        <f t="shared" ref="Y7:Y33" si="6">SUM(N7+X7)</f>
        <v>96</v>
      </c>
      <c r="Z7" s="179">
        <f t="shared" ref="Z7:Z33" si="7">IF(AC7&lt;37,(SUM(ROUND(Y7-AC7,0))),"")</f>
        <v>75</v>
      </c>
      <c r="AA7" s="180">
        <f t="shared" si="2"/>
        <v>4</v>
      </c>
      <c r="AC7" s="354">
        <f t="shared" si="3"/>
        <v>21</v>
      </c>
      <c r="AD7" s="182">
        <v>2</v>
      </c>
      <c r="AE7" s="183">
        <f>HLOOKUP($AC7,HH!$A$2:$BC$20,E$4+1)</f>
        <v>1</v>
      </c>
      <c r="AF7" s="183">
        <f>HLOOKUP($AC7,HH!$A$2:$BC$20,F$4+1)</f>
        <v>1</v>
      </c>
      <c r="AG7" s="183">
        <f>HLOOKUP($AC7,HH!$A$2:$BC$20,G$4+1)</f>
        <v>2</v>
      </c>
      <c r="AH7" s="183">
        <f>HLOOKUP($AC7,HH!$A$2:$BC$20,H$4+1)</f>
        <v>1</v>
      </c>
      <c r="AI7" s="183">
        <f>HLOOKUP($AC7,HH!$A$2:$BC$20,I$4+1)</f>
        <v>1</v>
      </c>
      <c r="AJ7" s="183">
        <f>HLOOKUP($AC7,HH!$A$2:$BC$20,J$4+1)</f>
        <v>1</v>
      </c>
      <c r="AK7" s="183">
        <f>HLOOKUP($AC7,HH!$A$2:$BC$20,K$4+1)</f>
        <v>2</v>
      </c>
      <c r="AL7" s="183">
        <f>HLOOKUP($AC7,HH!$A$2:$BC$20,L$4+1)</f>
        <v>1</v>
      </c>
      <c r="AM7" s="183">
        <f>HLOOKUP($AC7,HH!$A$2:$BC$20,M$4+1)</f>
        <v>1</v>
      </c>
      <c r="AN7" s="183"/>
      <c r="AO7" s="183">
        <f>HLOOKUP($AC7,HH!$A$2:$BC$20,O$4+1)</f>
        <v>1</v>
      </c>
      <c r="AP7" s="183">
        <f>HLOOKUP($AC7,HH!$A$2:$BC$20,P$4+1)</f>
        <v>1</v>
      </c>
      <c r="AQ7" s="183">
        <f>HLOOKUP($AC7,HH!$A$2:$BC$20,Q$4+1)</f>
        <v>1</v>
      </c>
      <c r="AR7" s="183">
        <f>HLOOKUP($AC7,HH!$A$2:$BC$20,R$4+1)</f>
        <v>2</v>
      </c>
      <c r="AS7" s="183">
        <f>HLOOKUP($AC7,HH!$A$2:$BC$20,S$4+1)</f>
        <v>1</v>
      </c>
      <c r="AT7" s="183">
        <f>HLOOKUP($AC7,HH!$A$2:$BC$20,T$4+1)</f>
        <v>1</v>
      </c>
      <c r="AU7" s="183">
        <f>HLOOKUP($AC7,HH!$A$2:$BC$20,U$4+1)</f>
        <v>1</v>
      </c>
      <c r="AV7" s="183">
        <f>HLOOKUP($AC7,HH!$A$2:$BC$20,V$4+1)</f>
        <v>1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360">
        <v>29.7</v>
      </c>
      <c r="C8" s="173">
        <f t="shared" si="0"/>
        <v>29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5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362" t="s">
        <v>20</v>
      </c>
      <c r="Z8" s="361" t="s">
        <v>20</v>
      </c>
      <c r="AA8" s="180">
        <f t="shared" si="2"/>
        <v>0</v>
      </c>
      <c r="AC8" s="354">
        <f t="shared" si="3"/>
        <v>29</v>
      </c>
      <c r="AD8" s="182"/>
      <c r="AE8" s="183">
        <f>HLOOKUP($AC8,HH!$A$2:$BC$20,E$4+1)</f>
        <v>1</v>
      </c>
      <c r="AF8" s="183">
        <f>HLOOKUP($AC8,HH!$A$2:$BC$20,F$4+1)</f>
        <v>1</v>
      </c>
      <c r="AG8" s="183">
        <f>HLOOKUP($AC8,HH!$A$2:$BC$20,G$4+1)</f>
        <v>2</v>
      </c>
      <c r="AH8" s="183">
        <f>HLOOKUP($AC8,HH!$A$2:$BC$20,H$4+1)</f>
        <v>2</v>
      </c>
      <c r="AI8" s="183">
        <f>HLOOKUP($AC8,HH!$A$2:$BC$20,I$4+1)</f>
        <v>2</v>
      </c>
      <c r="AJ8" s="183">
        <f>HLOOKUP($AC8,HH!$A$2:$BC$20,J$4+1)</f>
        <v>1</v>
      </c>
      <c r="AK8" s="183">
        <f>HLOOKUP($AC8,HH!$A$2:$BC$20,K$4+1)</f>
        <v>2</v>
      </c>
      <c r="AL8" s="183">
        <f>HLOOKUP($AC8,HH!$A$2:$BC$20,L$4+1)</f>
        <v>2</v>
      </c>
      <c r="AM8" s="183">
        <f>HLOOKUP($AC8,HH!$A$2:$BC$20,M$4+1)</f>
        <v>1</v>
      </c>
      <c r="AN8" s="183"/>
      <c r="AO8" s="183">
        <f>HLOOKUP($AC8,HH!$A$2:$BC$20,O$4+1)</f>
        <v>2</v>
      </c>
      <c r="AP8" s="183">
        <f>HLOOKUP($AC8,HH!$A$2:$BC$20,P$4+1)</f>
        <v>2</v>
      </c>
      <c r="AQ8" s="183">
        <f>HLOOKUP($AC8,HH!$A$2:$BC$20,Q$4+1)</f>
        <v>1</v>
      </c>
      <c r="AR8" s="183">
        <f>HLOOKUP($AC8,HH!$A$2:$BC$20,R$4+1)</f>
        <v>2</v>
      </c>
      <c r="AS8" s="183">
        <f>HLOOKUP($AC8,HH!$A$2:$BC$20,S$4+1)</f>
        <v>1</v>
      </c>
      <c r="AT8" s="183">
        <f>HLOOKUP($AC8,HH!$A$2:$BC$20,T$4+1)</f>
        <v>2</v>
      </c>
      <c r="AU8" s="183">
        <f>HLOOKUP($AC8,HH!$A$2:$BC$20,U$4+1)</f>
        <v>1</v>
      </c>
      <c r="AV8" s="183">
        <f>HLOOKUP($AC8,HH!$A$2:$BC$20,V$4+1)</f>
        <v>1</v>
      </c>
      <c r="AW8" s="183">
        <f>HLOOKUP($AC8,HH!$A$2:$BC$20,W$4+1)</f>
        <v>2</v>
      </c>
    </row>
    <row r="9" spans="1:49" ht="13.65" customHeight="1" x14ac:dyDescent="0.25">
      <c r="A9" s="185" t="s">
        <v>40</v>
      </c>
      <c r="B9" s="360">
        <v>16.399999999999999</v>
      </c>
      <c r="C9" s="173">
        <f t="shared" si="0"/>
        <v>15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362" t="s">
        <v>20</v>
      </c>
      <c r="Z9" s="361" t="s">
        <v>20</v>
      </c>
      <c r="AA9" s="180">
        <f t="shared" si="2"/>
        <v>0</v>
      </c>
      <c r="AC9" s="354">
        <f t="shared" si="3"/>
        <v>15</v>
      </c>
      <c r="AD9" s="182"/>
      <c r="AE9" s="183">
        <f>HLOOKUP($AC9,HH!$A$2:$BC$20,E$4+1)</f>
        <v>1</v>
      </c>
      <c r="AF9" s="183">
        <f>HLOOKUP($AC9,HH!$A$2:$BC$20,F$4+1)</f>
        <v>0</v>
      </c>
      <c r="AG9" s="183">
        <f>HLOOKUP($AC9,HH!$A$2:$BC$20,G$4+1)</f>
        <v>1</v>
      </c>
      <c r="AH9" s="183">
        <f>HLOOKUP($AC9,HH!$A$2:$BC$20,H$4+1)</f>
        <v>1</v>
      </c>
      <c r="AI9" s="183">
        <f>HLOOKUP($AC9,HH!$A$2:$BC$20,I$4+1)</f>
        <v>1</v>
      </c>
      <c r="AJ9" s="183">
        <f>HLOOKUP($AC9,HH!$A$2:$BC$20,J$4+1)</f>
        <v>1</v>
      </c>
      <c r="AK9" s="183">
        <f>HLOOKUP($AC9,HH!$A$2:$BC$20,K$4+1)</f>
        <v>1</v>
      </c>
      <c r="AL9" s="183">
        <f>HLOOKUP($AC9,HH!$A$2:$BC$20,L$4+1)</f>
        <v>1</v>
      </c>
      <c r="AM9" s="183">
        <f>HLOOKUP($AC9,HH!$A$2:$BC$20,M$4+1)</f>
        <v>1</v>
      </c>
      <c r="AN9" s="183"/>
      <c r="AO9" s="183">
        <f>HLOOKUP($AC9,HH!$A$2:$BC$20,O$4+1)</f>
        <v>1</v>
      </c>
      <c r="AP9" s="183">
        <f>HLOOKUP($AC9,HH!$A$2:$BC$20,P$4+1)</f>
        <v>1</v>
      </c>
      <c r="AQ9" s="183">
        <f>HLOOKUP($AC9,HH!$A$2:$BC$20,Q$4+1)</f>
        <v>0</v>
      </c>
      <c r="AR9" s="183">
        <f>HLOOKUP($AC9,HH!$A$2:$BC$20,R$4+1)</f>
        <v>1</v>
      </c>
      <c r="AS9" s="183">
        <f>HLOOKUP($AC9,HH!$A$2:$BC$20,S$4+1)</f>
        <v>1</v>
      </c>
      <c r="AT9" s="183">
        <f>HLOOKUP($AC9,HH!$A$2:$BC$20,T$4+1)</f>
        <v>1</v>
      </c>
      <c r="AU9" s="183">
        <f>HLOOKUP($AC9,HH!$A$2:$BC$20,U$4+1)</f>
        <v>1</v>
      </c>
      <c r="AV9" s="183">
        <f>HLOOKUP($AC9,HH!$A$2:$BC$20,V$4+1)</f>
        <v>0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360">
        <v>12.8</v>
      </c>
      <c r="C10" s="173">
        <f t="shared" si="0"/>
        <v>11</v>
      </c>
      <c r="D10" s="173">
        <v>0</v>
      </c>
      <c r="E10" s="174">
        <v>6</v>
      </c>
      <c r="F10" s="175">
        <v>4</v>
      </c>
      <c r="G10" s="174">
        <v>5</v>
      </c>
      <c r="H10" s="174">
        <v>5</v>
      </c>
      <c r="I10" s="174">
        <v>5</v>
      </c>
      <c r="J10" s="174">
        <v>6</v>
      </c>
      <c r="K10" s="174">
        <v>4</v>
      </c>
      <c r="L10" s="174">
        <v>4</v>
      </c>
      <c r="M10" s="174">
        <v>5</v>
      </c>
      <c r="N10" s="134">
        <f t="shared" si="5"/>
        <v>44</v>
      </c>
      <c r="O10" s="176">
        <v>4</v>
      </c>
      <c r="P10" s="174">
        <v>6</v>
      </c>
      <c r="Q10" s="174">
        <v>6</v>
      </c>
      <c r="R10" s="174">
        <v>5</v>
      </c>
      <c r="S10" s="174">
        <v>4</v>
      </c>
      <c r="T10" s="174">
        <v>6</v>
      </c>
      <c r="U10" s="174">
        <v>4</v>
      </c>
      <c r="V10" s="174">
        <v>4</v>
      </c>
      <c r="W10" s="176">
        <v>6</v>
      </c>
      <c r="X10" s="177">
        <f t="shared" si="1"/>
        <v>45</v>
      </c>
      <c r="Y10" s="178">
        <f t="shared" si="6"/>
        <v>89</v>
      </c>
      <c r="Z10" s="179">
        <f t="shared" si="7"/>
        <v>78</v>
      </c>
      <c r="AA10" s="180">
        <f t="shared" si="2"/>
        <v>7</v>
      </c>
      <c r="AC10" s="354">
        <f t="shared" si="3"/>
        <v>11</v>
      </c>
      <c r="AD10" s="182">
        <v>2</v>
      </c>
      <c r="AE10" s="183">
        <f>HLOOKUP($AC10,HH!$A$2:$BC$20,E$4+1)</f>
        <v>0</v>
      </c>
      <c r="AF10" s="183">
        <f>HLOOKUP($AC10,HH!$A$2:$BC$20,F$4+1)</f>
        <v>0</v>
      </c>
      <c r="AG10" s="183">
        <f>HLOOKUP($AC10,HH!$A$2:$BC$20,G$4+1)</f>
        <v>1</v>
      </c>
      <c r="AH10" s="183">
        <f>HLOOKUP($AC10,HH!$A$2:$BC$20,H$4+1)</f>
        <v>1</v>
      </c>
      <c r="AI10" s="183">
        <f>HLOOKUP($AC10,HH!$A$2:$BC$20,I$4+1)</f>
        <v>1</v>
      </c>
      <c r="AJ10" s="183">
        <f>HLOOKUP($AC10,HH!$A$2:$BC$20,J$4+1)</f>
        <v>0</v>
      </c>
      <c r="AK10" s="183">
        <f>HLOOKUP($AC10,HH!$A$2:$BC$20,K$4+1)</f>
        <v>1</v>
      </c>
      <c r="AL10" s="183">
        <f>HLOOKUP($AC10,HH!$A$2:$BC$20,L$4+1)</f>
        <v>1</v>
      </c>
      <c r="AM10" s="183">
        <f>HLOOKUP($AC10,HH!$A$2:$BC$20,M$4+1)</f>
        <v>0</v>
      </c>
      <c r="AN10" s="183"/>
      <c r="AO10" s="183">
        <f>HLOOKUP($AC10,HH!$A$2:$BC$20,O$4+1)</f>
        <v>1</v>
      </c>
      <c r="AP10" s="183">
        <f>HLOOKUP($AC10,HH!$A$2:$BC$20,P$4+1)</f>
        <v>1</v>
      </c>
      <c r="AQ10" s="183">
        <f>HLOOKUP($AC10,HH!$A$2:$BC$20,Q$4+1)</f>
        <v>0</v>
      </c>
      <c r="AR10" s="183">
        <f>HLOOKUP($AC10,HH!$A$2:$BC$20,R$4+1)</f>
        <v>1</v>
      </c>
      <c r="AS10" s="183">
        <f>HLOOKUP($AC10,HH!$A$2:$BC$20,S$4+1)</f>
        <v>0</v>
      </c>
      <c r="AT10" s="183">
        <f>HLOOKUP($AC10,HH!$A$2:$BC$20,T$4+1)</f>
        <v>1</v>
      </c>
      <c r="AU10" s="183">
        <f>HLOOKUP($AC10,HH!$A$2:$BC$20,U$4+1)</f>
        <v>0</v>
      </c>
      <c r="AV10" s="183">
        <f>HLOOKUP($AC10,HH!$A$2:$BC$20,V$4+1)</f>
        <v>0</v>
      </c>
      <c r="AW10" s="183">
        <f>HLOOKUP($AC10,HH!$A$2:$BC$20,W$4+1)</f>
        <v>1</v>
      </c>
    </row>
    <row r="11" spans="1:49" ht="13.65" customHeight="1" x14ac:dyDescent="0.25">
      <c r="A11" s="185" t="s">
        <v>38</v>
      </c>
      <c r="B11" s="360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362" t="s">
        <v>20</v>
      </c>
      <c r="Z11" s="361" t="s">
        <v>20</v>
      </c>
      <c r="AA11" s="180">
        <f>IF(X11&gt;0,ROUND(Y11-($AC$5:$AC$33+$B$3),0),0)</f>
        <v>0</v>
      </c>
      <c r="AC11" s="354">
        <f>IF(D11&gt;0,D11,C11)</f>
        <v>0</v>
      </c>
      <c r="AD11" s="182"/>
      <c r="AE11" s="183">
        <f>HLOOKUP($AC11,HH!$A$2:$BC$20,E$4+1)</f>
        <v>14</v>
      </c>
      <c r="AF11" s="183">
        <f>HLOOKUP($AC11,HH!$A$2:$BC$20,F$4+1)</f>
        <v>17</v>
      </c>
      <c r="AG11" s="183">
        <f>HLOOKUP($AC11,HH!$A$2:$BC$20,G$4+1)</f>
        <v>1</v>
      </c>
      <c r="AH11" s="183">
        <f>HLOOKUP($AC11,HH!$A$2:$BC$20,H$4+1)</f>
        <v>11</v>
      </c>
      <c r="AI11" s="183">
        <f>HLOOKUP($AC11,HH!$A$2:$BC$20,I$4+1)</f>
        <v>7</v>
      </c>
      <c r="AJ11" s="183">
        <f>HLOOKUP($AC11,HH!$A$2:$BC$20,J$4+1)</f>
        <v>15</v>
      </c>
      <c r="AK11" s="183">
        <f>HLOOKUP($AC11,HH!$A$2:$BC$20,K$4+1)</f>
        <v>3</v>
      </c>
      <c r="AL11" s="183">
        <f>HLOOKUP($AC11,HH!$A$2:$BC$20,L$4+1)</f>
        <v>9</v>
      </c>
      <c r="AM11" s="183">
        <f>HLOOKUP($AC11,HH!$A$2:$BC$20,M$4+1)</f>
        <v>13</v>
      </c>
      <c r="AN11" s="183"/>
      <c r="AO11" s="183">
        <f>HLOOKUP($AC11,HH!$A$2:$BC$20,O$4+1)</f>
        <v>8</v>
      </c>
      <c r="AP11" s="183">
        <f>HLOOKUP($AC11,HH!$A$2:$BC$20,P$4+1)</f>
        <v>4</v>
      </c>
      <c r="AQ11" s="183">
        <f>HLOOKUP($AC11,HH!$A$2:$BC$20,Q$4+1)</f>
        <v>16</v>
      </c>
      <c r="AR11" s="183">
        <f>HLOOKUP($AC11,HH!$A$2:$BC$20,R$4+1)</f>
        <v>2</v>
      </c>
      <c r="AS11" s="183">
        <f>HLOOKUP($AC11,HH!$A$2:$BC$20,S$4+1)</f>
        <v>12</v>
      </c>
      <c r="AT11" s="183">
        <f>HLOOKUP($AC11,HH!$A$2:$BC$20,T$4+1)</f>
        <v>6</v>
      </c>
      <c r="AU11" s="183">
        <f>HLOOKUP($AC11,HH!$A$2:$BC$20,U$4+1)</f>
        <v>14</v>
      </c>
      <c r="AV11" s="183">
        <f>HLOOKUP($AC11,HH!$A$2:$BC$20,V$4+1)</f>
        <v>18</v>
      </c>
      <c r="AW11" s="183">
        <f>HLOOKUP($AC11,HH!$A$2:$BC$20,W$4+1)</f>
        <v>10</v>
      </c>
    </row>
    <row r="12" spans="1:49" ht="13.65" customHeight="1" x14ac:dyDescent="0.25">
      <c r="A12" s="185" t="s">
        <v>27</v>
      </c>
      <c r="B12" s="360">
        <v>26.7</v>
      </c>
      <c r="C12" s="173">
        <f t="shared" si="0"/>
        <v>26</v>
      </c>
      <c r="D12" s="173">
        <f t="shared" si="4"/>
        <v>21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5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362" t="s">
        <v>20</v>
      </c>
      <c r="Z12" s="361" t="s">
        <v>20</v>
      </c>
      <c r="AA12" s="180">
        <f t="shared" si="2"/>
        <v>0</v>
      </c>
      <c r="AC12" s="354">
        <f t="shared" si="3"/>
        <v>21</v>
      </c>
      <c r="AD12" s="182"/>
      <c r="AE12" s="183">
        <f>HLOOKUP($AC12,HH!$A$2:$BC$20,E$4+1)</f>
        <v>1</v>
      </c>
      <c r="AF12" s="183">
        <f>HLOOKUP($AC12,HH!$A$2:$BC$20,F$4+1)</f>
        <v>1</v>
      </c>
      <c r="AG12" s="183">
        <f>HLOOKUP($AC12,HH!$A$2:$BC$20,G$4+1)</f>
        <v>2</v>
      </c>
      <c r="AH12" s="183">
        <f>HLOOKUP($AC12,HH!$A$2:$BC$20,H$4+1)</f>
        <v>1</v>
      </c>
      <c r="AI12" s="183">
        <f>HLOOKUP($AC12,HH!$A$2:$BC$20,I$4+1)</f>
        <v>1</v>
      </c>
      <c r="AJ12" s="183">
        <f>HLOOKUP($AC12,HH!$A$2:$BC$20,J$4+1)</f>
        <v>1</v>
      </c>
      <c r="AK12" s="183">
        <f>HLOOKUP($AC12,HH!$A$2:$BC$20,K$4+1)</f>
        <v>2</v>
      </c>
      <c r="AL12" s="183">
        <f>HLOOKUP($AC12,HH!$A$2:$BC$20,L$4+1)</f>
        <v>1</v>
      </c>
      <c r="AM12" s="183">
        <f>HLOOKUP($AC12,HH!$A$2:$BC$20,M$4+1)</f>
        <v>1</v>
      </c>
      <c r="AN12" s="183"/>
      <c r="AO12" s="183">
        <f>HLOOKUP($AC12,HH!$A$2:$BC$20,O$4+1)</f>
        <v>1</v>
      </c>
      <c r="AP12" s="183">
        <f>HLOOKUP($AC12,HH!$A$2:$BC$20,P$4+1)</f>
        <v>1</v>
      </c>
      <c r="AQ12" s="183">
        <f>HLOOKUP($AC12,HH!$A$2:$BC$20,Q$4+1)</f>
        <v>1</v>
      </c>
      <c r="AR12" s="183">
        <f>HLOOKUP($AC12,HH!$A$2:$BC$20,R$4+1)</f>
        <v>2</v>
      </c>
      <c r="AS12" s="183">
        <f>HLOOKUP($AC12,HH!$A$2:$BC$20,S$4+1)</f>
        <v>1</v>
      </c>
      <c r="AT12" s="183">
        <f>HLOOKUP($AC12,HH!$A$2:$BC$20,T$4+1)</f>
        <v>1</v>
      </c>
      <c r="AU12" s="183">
        <f>HLOOKUP($AC12,HH!$A$2:$BC$20,U$4+1)</f>
        <v>1</v>
      </c>
      <c r="AV12" s="183">
        <f>HLOOKUP($AC12,HH!$A$2:$BC$20,V$4+1)</f>
        <v>1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360">
        <v>12.2</v>
      </c>
      <c r="C13" s="173">
        <f t="shared" si="0"/>
        <v>10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5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362" t="s">
        <v>20</v>
      </c>
      <c r="Z13" s="361" t="s">
        <v>20</v>
      </c>
      <c r="AA13" s="180">
        <f t="shared" si="2"/>
        <v>0</v>
      </c>
      <c r="AC13" s="354">
        <f t="shared" si="3"/>
        <v>10</v>
      </c>
      <c r="AD13" s="182"/>
      <c r="AE13" s="183">
        <f>HLOOKUP($AC13,HH!$A$2:$BC$20,E$4+1)</f>
        <v>0</v>
      </c>
      <c r="AF13" s="183">
        <f>HLOOKUP($AC13,HH!$A$2:$BC$20,F$4+1)</f>
        <v>0</v>
      </c>
      <c r="AG13" s="183">
        <f>HLOOKUP($AC13,HH!$A$2:$BC$20,G$4+1)</f>
        <v>1</v>
      </c>
      <c r="AH13" s="183">
        <f>HLOOKUP($AC13,HH!$A$2:$BC$20,H$4+1)</f>
        <v>0</v>
      </c>
      <c r="AI13" s="183">
        <f>HLOOKUP($AC13,HH!$A$2:$BC$20,I$4+1)</f>
        <v>1</v>
      </c>
      <c r="AJ13" s="183">
        <f>HLOOKUP($AC13,HH!$A$2:$BC$20,J$4+1)</f>
        <v>0</v>
      </c>
      <c r="AK13" s="183">
        <f>HLOOKUP($AC13,HH!$A$2:$BC$20,K$4+1)</f>
        <v>1</v>
      </c>
      <c r="AL13" s="183">
        <f>HLOOKUP($AC13,HH!$A$2:$BC$20,L$4+1)</f>
        <v>1</v>
      </c>
      <c r="AM13" s="183">
        <f>HLOOKUP($AC13,HH!$A$2:$BC$20,M$4+1)</f>
        <v>0</v>
      </c>
      <c r="AN13" s="183"/>
      <c r="AO13" s="183">
        <f>HLOOKUP($AC13,HH!$A$2:$BC$20,O$4+1)</f>
        <v>1</v>
      </c>
      <c r="AP13" s="183">
        <f>HLOOKUP($AC13,HH!$A$2:$BC$20,P$4+1)</f>
        <v>1</v>
      </c>
      <c r="AQ13" s="183">
        <f>HLOOKUP($AC13,HH!$A$2:$BC$20,Q$4+1)</f>
        <v>0</v>
      </c>
      <c r="AR13" s="183">
        <f>HLOOKUP($AC13,HH!$A$2:$BC$20,R$4+1)</f>
        <v>1</v>
      </c>
      <c r="AS13" s="183">
        <f>HLOOKUP($AC13,HH!$A$2:$BC$20,S$4+1)</f>
        <v>0</v>
      </c>
      <c r="AT13" s="183">
        <f>HLOOKUP($AC13,HH!$A$2:$BC$20,T$4+1)</f>
        <v>1</v>
      </c>
      <c r="AU13" s="183">
        <f>HLOOKUP($AC13,HH!$A$2:$BC$20,U$4+1)</f>
        <v>0</v>
      </c>
      <c r="AV13" s="183">
        <f>HLOOKUP($AC13,HH!$A$2:$BC$20,V$4+1)</f>
        <v>0</v>
      </c>
      <c r="AW13" s="183">
        <f>HLOOKUP($AC13,HH!$A$2:$BC$20,W$4+1)</f>
        <v>1</v>
      </c>
    </row>
    <row r="14" spans="1:49" ht="13.65" customHeight="1" x14ac:dyDescent="0.25">
      <c r="A14" s="185" t="s">
        <v>44</v>
      </c>
      <c r="B14" s="360">
        <v>47.5</v>
      </c>
      <c r="C14" s="173">
        <f t="shared" si="0"/>
        <v>48</v>
      </c>
      <c r="D14" s="173">
        <f t="shared" si="4"/>
        <v>41</v>
      </c>
      <c r="E14" s="174">
        <v>7</v>
      </c>
      <c r="F14" s="175">
        <v>10</v>
      </c>
      <c r="G14" s="174">
        <v>8</v>
      </c>
      <c r="H14" s="174">
        <v>7</v>
      </c>
      <c r="I14" s="174">
        <v>7</v>
      </c>
      <c r="J14" s="174">
        <v>8</v>
      </c>
      <c r="K14" s="174">
        <v>4</v>
      </c>
      <c r="L14" s="174">
        <v>7</v>
      </c>
      <c r="M14" s="174">
        <v>8</v>
      </c>
      <c r="N14" s="134">
        <f t="shared" si="5"/>
        <v>66</v>
      </c>
      <c r="O14" s="176">
        <v>5</v>
      </c>
      <c r="P14" s="174">
        <v>7</v>
      </c>
      <c r="Q14" s="174">
        <v>6</v>
      </c>
      <c r="R14" s="174">
        <v>8</v>
      </c>
      <c r="S14" s="174">
        <v>7</v>
      </c>
      <c r="T14" s="174">
        <v>6</v>
      </c>
      <c r="U14" s="174">
        <v>6</v>
      </c>
      <c r="V14" s="174">
        <v>8</v>
      </c>
      <c r="W14" s="176">
        <v>5</v>
      </c>
      <c r="X14" s="177">
        <f t="shared" si="1"/>
        <v>58</v>
      </c>
      <c r="Y14" s="178">
        <f t="shared" si="6"/>
        <v>124</v>
      </c>
      <c r="Z14" s="179" t="str">
        <f t="shared" si="7"/>
        <v/>
      </c>
      <c r="AA14" s="180">
        <f t="shared" si="2"/>
        <v>12</v>
      </c>
      <c r="AC14" s="354">
        <f t="shared" si="3"/>
        <v>41</v>
      </c>
      <c r="AD14" s="182">
        <v>3</v>
      </c>
      <c r="AE14" s="183">
        <f>HLOOKUP($AC14,HH!$A$2:$BC$20,E$4+1)</f>
        <v>2</v>
      </c>
      <c r="AF14" s="183">
        <f>HLOOKUP($AC14,HH!$A$2:$BC$20,F$4+1)</f>
        <v>2</v>
      </c>
      <c r="AG14" s="183">
        <f>HLOOKUP($AC14,HH!$A$2:$BC$20,G$4+1)</f>
        <v>3</v>
      </c>
      <c r="AH14" s="183">
        <f>HLOOKUP($AC14,HH!$A$2:$BC$20,H$4+1)</f>
        <v>2</v>
      </c>
      <c r="AI14" s="183">
        <f>HLOOKUP($AC14,HH!$A$2:$BC$20,I$4+1)</f>
        <v>2</v>
      </c>
      <c r="AJ14" s="183">
        <f>HLOOKUP($AC14,HH!$A$2:$BC$20,J$4+1)</f>
        <v>2</v>
      </c>
      <c r="AK14" s="183">
        <f>HLOOKUP($AC14,HH!$A$2:$BC$20,K$4+1)</f>
        <v>3</v>
      </c>
      <c r="AL14" s="183">
        <f>HLOOKUP($AC14,HH!$A$2:$BC$20,L$4+1)</f>
        <v>2</v>
      </c>
      <c r="AM14" s="183">
        <f>HLOOKUP($AC14,HH!$A$2:$BC$20,M$4+1)</f>
        <v>2</v>
      </c>
      <c r="AN14" s="183"/>
      <c r="AO14" s="183">
        <f>HLOOKUP($AC14,HH!$A$2:$BC$20,O$4+1)</f>
        <v>2</v>
      </c>
      <c r="AP14" s="183">
        <f>HLOOKUP($AC14,HH!$A$2:$BC$20,P$4+1)</f>
        <v>3</v>
      </c>
      <c r="AQ14" s="183">
        <f>HLOOKUP($AC14,HH!$A$2:$BC$20,Q$4+1)</f>
        <v>2</v>
      </c>
      <c r="AR14" s="183">
        <f>HLOOKUP($AC14,HH!$A$2:$BC$20,R$4+1)</f>
        <v>3</v>
      </c>
      <c r="AS14" s="183">
        <f>HLOOKUP($AC14,HH!$A$2:$BC$20,S$4+1)</f>
        <v>2</v>
      </c>
      <c r="AT14" s="183">
        <f>HLOOKUP($AC14,HH!$A$2:$BC$20,T$4+1)</f>
        <v>2</v>
      </c>
      <c r="AU14" s="183">
        <f>HLOOKUP($AC14,HH!$A$2:$BC$20,U$4+1)</f>
        <v>2</v>
      </c>
      <c r="AV14" s="183">
        <f>HLOOKUP($AC14,HH!$A$2:$BC$20,V$4+1)</f>
        <v>2</v>
      </c>
      <c r="AW14" s="183">
        <f>HLOOKUP($AC14,HH!$A$2:$BC$20,W$4+1)</f>
        <v>2</v>
      </c>
    </row>
    <row r="15" spans="1:49" ht="13.65" customHeight="1" x14ac:dyDescent="0.25">
      <c r="A15" s="185" t="s">
        <v>24</v>
      </c>
      <c r="B15" s="360">
        <v>22</v>
      </c>
      <c r="C15" s="173">
        <f t="shared" si="0"/>
        <v>21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5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362" t="s">
        <v>20</v>
      </c>
      <c r="Z15" s="361" t="s">
        <v>20</v>
      </c>
      <c r="AA15" s="180">
        <f t="shared" si="2"/>
        <v>0</v>
      </c>
      <c r="AC15" s="354">
        <f t="shared" si="3"/>
        <v>21</v>
      </c>
      <c r="AD15" s="182"/>
      <c r="AE15" s="183">
        <f>HLOOKUP($AC15,HH!$A$2:$BC$20,E$4+1)</f>
        <v>1</v>
      </c>
      <c r="AF15" s="183">
        <f>HLOOKUP($AC15,HH!$A$2:$BC$20,F$4+1)</f>
        <v>1</v>
      </c>
      <c r="AG15" s="183">
        <f>HLOOKUP($AC15,HH!$A$2:$BC$20,G$4+1)</f>
        <v>2</v>
      </c>
      <c r="AH15" s="183">
        <f>HLOOKUP($AC15,HH!$A$2:$BC$20,H$4+1)</f>
        <v>1</v>
      </c>
      <c r="AI15" s="183">
        <f>HLOOKUP($AC15,HH!$A$2:$BC$20,I$4+1)</f>
        <v>1</v>
      </c>
      <c r="AJ15" s="183">
        <f>HLOOKUP($AC15,HH!$A$2:$BC$20,J$4+1)</f>
        <v>1</v>
      </c>
      <c r="AK15" s="183">
        <f>HLOOKUP($AC15,HH!$A$2:$BC$20,K$4+1)</f>
        <v>2</v>
      </c>
      <c r="AL15" s="183">
        <f>HLOOKUP($AC15,HH!$A$2:$BC$20,L$4+1)</f>
        <v>1</v>
      </c>
      <c r="AM15" s="183">
        <f>HLOOKUP($AC15,HH!$A$2:$BC$20,M$4+1)</f>
        <v>1</v>
      </c>
      <c r="AN15" s="183"/>
      <c r="AO15" s="183">
        <f>HLOOKUP($AC15,HH!$A$2:$BC$20,O$4+1)</f>
        <v>1</v>
      </c>
      <c r="AP15" s="183">
        <f>HLOOKUP($AC15,HH!$A$2:$BC$20,P$4+1)</f>
        <v>1</v>
      </c>
      <c r="AQ15" s="183">
        <f>HLOOKUP($AC15,HH!$A$2:$BC$20,Q$4+1)</f>
        <v>1</v>
      </c>
      <c r="AR15" s="183">
        <f>HLOOKUP($AC15,HH!$A$2:$BC$20,R$4+1)</f>
        <v>2</v>
      </c>
      <c r="AS15" s="183">
        <f>HLOOKUP($AC15,HH!$A$2:$BC$20,S$4+1)</f>
        <v>1</v>
      </c>
      <c r="AT15" s="183">
        <f>HLOOKUP($AC15,HH!$A$2:$BC$20,T$4+1)</f>
        <v>1</v>
      </c>
      <c r="AU15" s="183">
        <f>HLOOKUP($AC15,HH!$A$2:$BC$20,U$4+1)</f>
        <v>1</v>
      </c>
      <c r="AV15" s="183">
        <f>HLOOKUP($AC15,HH!$A$2:$BC$20,V$4+1)</f>
        <v>1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360">
        <v>14.6</v>
      </c>
      <c r="C16" s="173">
        <f t="shared" si="0"/>
        <v>13</v>
      </c>
      <c r="D16" s="173">
        <v>0</v>
      </c>
      <c r="E16" s="174">
        <v>4</v>
      </c>
      <c r="F16" s="175">
        <v>4</v>
      </c>
      <c r="G16" s="174">
        <v>5</v>
      </c>
      <c r="H16" s="174">
        <v>4</v>
      </c>
      <c r="I16" s="174">
        <v>4</v>
      </c>
      <c r="J16" s="174">
        <v>7</v>
      </c>
      <c r="K16" s="174">
        <v>3</v>
      </c>
      <c r="L16" s="174">
        <v>5</v>
      </c>
      <c r="M16" s="174">
        <v>5</v>
      </c>
      <c r="N16" s="134">
        <f>SUM(E16:M16)</f>
        <v>41</v>
      </c>
      <c r="O16" s="176">
        <v>4</v>
      </c>
      <c r="P16" s="174">
        <v>7</v>
      </c>
      <c r="Q16" s="174">
        <v>5</v>
      </c>
      <c r="R16" s="174">
        <v>5</v>
      </c>
      <c r="S16" s="174">
        <v>6</v>
      </c>
      <c r="T16" s="174">
        <v>5</v>
      </c>
      <c r="U16" s="174">
        <v>3</v>
      </c>
      <c r="V16" s="174">
        <v>6</v>
      </c>
      <c r="W16" s="176">
        <v>5</v>
      </c>
      <c r="X16" s="177">
        <f>SUM(O16:W16)</f>
        <v>46</v>
      </c>
      <c r="Y16" s="178">
        <f>SUM(N16+X16)</f>
        <v>87</v>
      </c>
      <c r="Z16" s="179">
        <f>IF(AC16&lt;37,(SUM(ROUND(Y16-AC16,0))),"")</f>
        <v>74</v>
      </c>
      <c r="AA16" s="180">
        <f>IF(X16&gt;0,ROUND(Y16-($AC$5:$AC$33+$B$3),0),0)</f>
        <v>3</v>
      </c>
      <c r="AC16" s="354">
        <f t="shared" si="3"/>
        <v>13</v>
      </c>
      <c r="AD16" s="182">
        <v>2</v>
      </c>
      <c r="AE16" s="183">
        <f>HLOOKUP($AC16,HH!$A$2:$BC$20,E$4+1)</f>
        <v>0</v>
      </c>
      <c r="AF16" s="183">
        <f>HLOOKUP($AC16,HH!$A$2:$BC$20,F$4+1)</f>
        <v>0</v>
      </c>
      <c r="AG16" s="183">
        <f>HLOOKUP($AC16,HH!$A$2:$BC$20,G$4+1)</f>
        <v>1</v>
      </c>
      <c r="AH16" s="183">
        <f>HLOOKUP($AC16,HH!$A$2:$BC$20,H$4+1)</f>
        <v>1</v>
      </c>
      <c r="AI16" s="183">
        <f>HLOOKUP($AC16,HH!$A$2:$BC$20,I$4+1)</f>
        <v>1</v>
      </c>
      <c r="AJ16" s="183">
        <f>HLOOKUP($AC16,HH!$A$2:$BC$20,J$4+1)</f>
        <v>0</v>
      </c>
      <c r="AK16" s="183">
        <f>HLOOKUP($AC16,HH!$A$2:$BC$20,K$4+1)</f>
        <v>1</v>
      </c>
      <c r="AL16" s="183">
        <f>HLOOKUP($AC16,HH!$A$2:$BC$20,L$4+1)</f>
        <v>1</v>
      </c>
      <c r="AM16" s="183">
        <f>HLOOKUP($AC16,HH!$A$2:$BC$20,M$4+1)</f>
        <v>1</v>
      </c>
      <c r="AN16" s="183"/>
      <c r="AO16" s="183">
        <f>HLOOKUP($AC16,HH!$A$2:$BC$20,O$4+1)</f>
        <v>1</v>
      </c>
      <c r="AP16" s="183">
        <f>HLOOKUP($AC16,HH!$A$2:$BC$20,P$4+1)</f>
        <v>1</v>
      </c>
      <c r="AQ16" s="183">
        <f>HLOOKUP($AC16,HH!$A$2:$BC$20,Q$4+1)</f>
        <v>0</v>
      </c>
      <c r="AR16" s="183">
        <f>HLOOKUP($AC16,HH!$A$2:$BC$20,R$4+1)</f>
        <v>1</v>
      </c>
      <c r="AS16" s="183">
        <f>HLOOKUP($AC16,HH!$A$2:$BC$20,S$4+1)</f>
        <v>1</v>
      </c>
      <c r="AT16" s="183">
        <f>HLOOKUP($AC16,HH!$A$2:$BC$20,T$4+1)</f>
        <v>1</v>
      </c>
      <c r="AU16" s="183">
        <f>HLOOKUP($AC16,HH!$A$2:$BC$20,U$4+1)</f>
        <v>0</v>
      </c>
      <c r="AV16" s="183">
        <f>HLOOKUP($AC16,HH!$A$2:$BC$20,V$4+1)</f>
        <v>0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360">
        <v>23.1</v>
      </c>
      <c r="C17" s="173">
        <f t="shared" si="0"/>
        <v>22</v>
      </c>
      <c r="D17" s="173">
        <f t="shared" si="4"/>
        <v>17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362" t="s">
        <v>20</v>
      </c>
      <c r="Z17" s="361" t="s">
        <v>20</v>
      </c>
      <c r="AA17" s="180">
        <f t="shared" si="2"/>
        <v>0</v>
      </c>
      <c r="AC17" s="354">
        <f t="shared" si="3"/>
        <v>17</v>
      </c>
      <c r="AD17" s="182"/>
      <c r="AE17" s="183">
        <f>HLOOKUP($AC17,HH!$A$2:$BC$20,E$4+1)</f>
        <v>1</v>
      </c>
      <c r="AF17" s="183">
        <f>HLOOKUP($AC17,HH!$A$2:$BC$20,F$4+1)</f>
        <v>1</v>
      </c>
      <c r="AG17" s="183">
        <f>HLOOKUP($AC17,HH!$A$2:$BC$20,G$4+1)</f>
        <v>1</v>
      </c>
      <c r="AH17" s="183">
        <f>HLOOKUP($AC17,HH!$A$2:$BC$20,H$4+1)</f>
        <v>1</v>
      </c>
      <c r="AI17" s="183">
        <f>HLOOKUP($AC17,HH!$A$2:$BC$20,I$4+1)</f>
        <v>1</v>
      </c>
      <c r="AJ17" s="183">
        <f>HLOOKUP($AC17,HH!$A$2:$BC$20,J$4+1)</f>
        <v>1</v>
      </c>
      <c r="AK17" s="183">
        <f>HLOOKUP($AC17,HH!$A$2:$BC$20,K$4+1)</f>
        <v>1</v>
      </c>
      <c r="AL17" s="183">
        <f>HLOOKUP($AC17,HH!$A$2:$BC$20,L$4+1)</f>
        <v>1</v>
      </c>
      <c r="AM17" s="183">
        <f>HLOOKUP($AC17,HH!$A$2:$BC$20,M$4+1)</f>
        <v>1</v>
      </c>
      <c r="AN17" s="183"/>
      <c r="AO17" s="183">
        <f>HLOOKUP($AC17,HH!$A$2:$BC$20,O$4+1)</f>
        <v>1</v>
      </c>
      <c r="AP17" s="183">
        <f>HLOOKUP($AC17,HH!$A$2:$BC$20,P$4+1)</f>
        <v>1</v>
      </c>
      <c r="AQ17" s="183">
        <f>HLOOKUP($AC17,HH!$A$2:$BC$20,Q$4+1)</f>
        <v>1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1</v>
      </c>
      <c r="AU17" s="183">
        <f>HLOOKUP($AC17,HH!$A$2:$BC$20,U$4+1)</f>
        <v>1</v>
      </c>
      <c r="AV17" s="183">
        <f>HLOOKUP($AC17,HH!$A$2:$BC$20,V$4+1)</f>
        <v>0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360">
        <v>14.4</v>
      </c>
      <c r="C18" s="173">
        <f t="shared" si="0"/>
        <v>13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362" t="s">
        <v>20</v>
      </c>
      <c r="Z18" s="361" t="s">
        <v>20</v>
      </c>
      <c r="AA18" s="180">
        <f t="shared" si="2"/>
        <v>0</v>
      </c>
      <c r="AC18" s="354">
        <f t="shared" si="3"/>
        <v>13</v>
      </c>
      <c r="AD18" s="182"/>
      <c r="AE18" s="183">
        <f>HLOOKUP($AC18,HH!$A$2:$BC$20,E$4+1)</f>
        <v>0</v>
      </c>
      <c r="AF18" s="183">
        <f>HLOOKUP($AC18,HH!$A$2:$BC$20,F$4+1)</f>
        <v>0</v>
      </c>
      <c r="AG18" s="183">
        <f>HLOOKUP($AC18,HH!$A$2:$BC$20,G$4+1)</f>
        <v>1</v>
      </c>
      <c r="AH18" s="183">
        <f>HLOOKUP($AC18,HH!$A$2:$BC$20,H$4+1)</f>
        <v>1</v>
      </c>
      <c r="AI18" s="183">
        <f>HLOOKUP($AC18,HH!$A$2:$BC$20,I$4+1)</f>
        <v>1</v>
      </c>
      <c r="AJ18" s="183">
        <f>HLOOKUP($AC18,HH!$A$2:$BC$20,J$4+1)</f>
        <v>0</v>
      </c>
      <c r="AK18" s="183">
        <f>HLOOKUP($AC18,HH!$A$2:$BC$20,K$4+1)</f>
        <v>1</v>
      </c>
      <c r="AL18" s="183">
        <f>HLOOKUP($AC18,HH!$A$2:$BC$20,L$4+1)</f>
        <v>1</v>
      </c>
      <c r="AM18" s="183">
        <f>HLOOKUP($AC18,HH!$A$2:$BC$20,M$4+1)</f>
        <v>1</v>
      </c>
      <c r="AN18" s="183"/>
      <c r="AO18" s="183">
        <f>HLOOKUP($AC18,HH!$A$2:$BC$20,O$4+1)</f>
        <v>1</v>
      </c>
      <c r="AP18" s="183">
        <f>HLOOKUP($AC18,HH!$A$2:$BC$20,P$4+1)</f>
        <v>1</v>
      </c>
      <c r="AQ18" s="183">
        <f>HLOOKUP($AC18,HH!$A$2:$BC$20,Q$4+1)</f>
        <v>0</v>
      </c>
      <c r="AR18" s="183">
        <f>HLOOKUP($AC18,HH!$A$2:$BC$20,R$4+1)</f>
        <v>1</v>
      </c>
      <c r="AS18" s="183">
        <f>HLOOKUP($AC18,HH!$A$2:$BC$20,S$4+1)</f>
        <v>1</v>
      </c>
      <c r="AT18" s="183">
        <f>HLOOKUP($AC18,HH!$A$2:$BC$20,T$4+1)</f>
        <v>1</v>
      </c>
      <c r="AU18" s="183">
        <f>HLOOKUP($AC18,HH!$A$2:$BC$20,U$4+1)</f>
        <v>0</v>
      </c>
      <c r="AV18" s="183">
        <f>HLOOKUP($AC18,HH!$A$2:$BC$20,V$4+1)</f>
        <v>0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360">
        <v>21.3</v>
      </c>
      <c r="C19" s="173">
        <f t="shared" si="0"/>
        <v>20</v>
      </c>
      <c r="D19" s="173">
        <f t="shared" si="4"/>
        <v>15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5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362" t="s">
        <v>20</v>
      </c>
      <c r="Z19" s="361" t="s">
        <v>20</v>
      </c>
      <c r="AA19" s="180">
        <f t="shared" si="2"/>
        <v>0</v>
      </c>
      <c r="AC19" s="354">
        <f t="shared" si="3"/>
        <v>15</v>
      </c>
      <c r="AD19" s="182"/>
      <c r="AE19" s="183">
        <f>HLOOKUP($AC19,HH!$A$2:$BC$20,E$4+1)</f>
        <v>1</v>
      </c>
      <c r="AF19" s="183">
        <f>HLOOKUP($AC19,HH!$A$2:$BC$20,F$4+1)</f>
        <v>0</v>
      </c>
      <c r="AG19" s="183">
        <f>HLOOKUP($AC19,HH!$A$2:$BC$20,G$4+1)</f>
        <v>1</v>
      </c>
      <c r="AH19" s="183">
        <f>HLOOKUP($AC19,HH!$A$2:$BC$20,H$4+1)</f>
        <v>1</v>
      </c>
      <c r="AI19" s="183">
        <f>HLOOKUP($AC19,HH!$A$2:$BC$20,I$4+1)</f>
        <v>1</v>
      </c>
      <c r="AJ19" s="183">
        <f>HLOOKUP($AC19,HH!$A$2:$BC$20,J$4+1)</f>
        <v>1</v>
      </c>
      <c r="AK19" s="183">
        <f>HLOOKUP($AC19,HH!$A$2:$BC$20,K$4+1)</f>
        <v>1</v>
      </c>
      <c r="AL19" s="183">
        <f>HLOOKUP($AC19,HH!$A$2:$BC$20,L$4+1)</f>
        <v>1</v>
      </c>
      <c r="AM19" s="183">
        <f>HLOOKUP($AC19,HH!$A$2:$BC$20,M$4+1)</f>
        <v>1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0</v>
      </c>
      <c r="AR19" s="183">
        <f>HLOOKUP($AC19,HH!$A$2:$BC$20,R$4+1)</f>
        <v>1</v>
      </c>
      <c r="AS19" s="183">
        <f>HLOOKUP($AC19,HH!$A$2:$BC$20,S$4+1)</f>
        <v>1</v>
      </c>
      <c r="AT19" s="183">
        <f>HLOOKUP($AC19,HH!$A$2:$BC$20,T$4+1)</f>
        <v>1</v>
      </c>
      <c r="AU19" s="183">
        <f>HLOOKUP($AC19,HH!$A$2:$BC$20,U$4+1)</f>
        <v>1</v>
      </c>
      <c r="AV19" s="183">
        <f>HLOOKUP($AC19,HH!$A$2:$BC$20,V$4+1)</f>
        <v>0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360">
        <v>20.8</v>
      </c>
      <c r="C20" s="173">
        <f t="shared" si="0"/>
        <v>19</v>
      </c>
      <c r="D20" s="173">
        <f t="shared" si="4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5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362" t="s">
        <v>20</v>
      </c>
      <c r="Z20" s="361" t="s">
        <v>20</v>
      </c>
      <c r="AA20" s="180">
        <f t="shared" si="2"/>
        <v>0</v>
      </c>
      <c r="AC20" s="354">
        <f t="shared" si="3"/>
        <v>15</v>
      </c>
      <c r="AD20" s="182"/>
      <c r="AE20" s="183">
        <f>HLOOKUP($AC20,HH!$A$2:$BC$20,E$4+1)</f>
        <v>1</v>
      </c>
      <c r="AF20" s="183">
        <f>HLOOKUP($AC20,HH!$A$2:$BC$20,F$4+1)</f>
        <v>0</v>
      </c>
      <c r="AG20" s="183">
        <f>HLOOKUP($AC20,HH!$A$2:$BC$20,G$4+1)</f>
        <v>1</v>
      </c>
      <c r="AH20" s="183">
        <f>HLOOKUP($AC20,HH!$A$2:$BC$20,H$4+1)</f>
        <v>1</v>
      </c>
      <c r="AI20" s="183">
        <f>HLOOKUP($AC20,HH!$A$2:$BC$20,I$4+1)</f>
        <v>1</v>
      </c>
      <c r="AJ20" s="183">
        <f>HLOOKUP($AC20,HH!$A$2:$BC$20,J$4+1)</f>
        <v>1</v>
      </c>
      <c r="AK20" s="183">
        <f>HLOOKUP($AC20,HH!$A$2:$BC$20,K$4+1)</f>
        <v>1</v>
      </c>
      <c r="AL20" s="183">
        <f>HLOOKUP($AC20,HH!$A$2:$BC$20,L$4+1)</f>
        <v>1</v>
      </c>
      <c r="AM20" s="183">
        <f>HLOOKUP($AC20,HH!$A$2:$BC$20,M$4+1)</f>
        <v>1</v>
      </c>
      <c r="AN20" s="183"/>
      <c r="AO20" s="183">
        <f>HLOOKUP($AC20,HH!$A$2:$BC$20,O$4+1)</f>
        <v>1</v>
      </c>
      <c r="AP20" s="183">
        <f>HLOOKUP($AC20,HH!$A$2:$BC$20,P$4+1)</f>
        <v>1</v>
      </c>
      <c r="AQ20" s="183">
        <f>HLOOKUP($AC20,HH!$A$2:$BC$20,Q$4+1)</f>
        <v>0</v>
      </c>
      <c r="AR20" s="183">
        <f>HLOOKUP($AC20,HH!$A$2:$BC$20,R$4+1)</f>
        <v>1</v>
      </c>
      <c r="AS20" s="183">
        <f>HLOOKUP($AC20,HH!$A$2:$BC$20,S$4+1)</f>
        <v>1</v>
      </c>
      <c r="AT20" s="183">
        <f>HLOOKUP($AC20,HH!$A$2:$BC$20,T$4+1)</f>
        <v>1</v>
      </c>
      <c r="AU20" s="183">
        <f>HLOOKUP($AC20,HH!$A$2:$BC$20,U$4+1)</f>
        <v>1</v>
      </c>
      <c r="AV20" s="183">
        <f>HLOOKUP($AC20,HH!$A$2:$BC$20,V$4+1)</f>
        <v>0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360">
        <v>29.3</v>
      </c>
      <c r="C21" s="173">
        <f t="shared" si="0"/>
        <v>29</v>
      </c>
      <c r="D21" s="173">
        <f t="shared" si="4"/>
        <v>23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5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362" t="s">
        <v>20</v>
      </c>
      <c r="Z21" s="361" t="s">
        <v>20</v>
      </c>
      <c r="AA21" s="180">
        <f t="shared" si="2"/>
        <v>0</v>
      </c>
      <c r="AC21" s="354">
        <f t="shared" si="3"/>
        <v>23</v>
      </c>
      <c r="AD21" s="182"/>
      <c r="AE21" s="183">
        <f>HLOOKUP($AC21,HH!$A$2:$BC$20,E$4+1)</f>
        <v>1</v>
      </c>
      <c r="AF21" s="183">
        <f>HLOOKUP($AC21,HH!$A$2:$BC$20,F$4+1)</f>
        <v>1</v>
      </c>
      <c r="AG21" s="183">
        <f>HLOOKUP($AC21,HH!$A$2:$BC$20,G$4+1)</f>
        <v>2</v>
      </c>
      <c r="AH21" s="183">
        <f>HLOOKUP($AC21,HH!$A$2:$BC$20,H$4+1)</f>
        <v>1</v>
      </c>
      <c r="AI21" s="183">
        <f>HLOOKUP($AC21,HH!$A$2:$BC$20,I$4+1)</f>
        <v>1</v>
      </c>
      <c r="AJ21" s="183">
        <f>HLOOKUP($AC21,HH!$A$2:$BC$20,J$4+1)</f>
        <v>1</v>
      </c>
      <c r="AK21" s="183">
        <f>HLOOKUP($AC21,HH!$A$2:$BC$20,K$4+1)</f>
        <v>2</v>
      </c>
      <c r="AL21" s="183">
        <f>HLOOKUP($AC21,HH!$A$2:$BC$20,L$4+1)</f>
        <v>1</v>
      </c>
      <c r="AM21" s="183">
        <f>HLOOKUP($AC21,HH!$A$2:$BC$20,M$4+1)</f>
        <v>1</v>
      </c>
      <c r="AN21" s="183"/>
      <c r="AO21" s="183">
        <f>HLOOKUP($AC21,HH!$A$2:$BC$20,O$4+1)</f>
        <v>1</v>
      </c>
      <c r="AP21" s="183">
        <f>HLOOKUP($AC21,HH!$A$2:$BC$20,P$4+1)</f>
        <v>2</v>
      </c>
      <c r="AQ21" s="183">
        <f>HLOOKUP($AC21,HH!$A$2:$BC$20,Q$4+1)</f>
        <v>1</v>
      </c>
      <c r="AR21" s="183">
        <f>HLOOKUP($AC21,HH!$A$2:$BC$20,R$4+1)</f>
        <v>2</v>
      </c>
      <c r="AS21" s="183">
        <f>HLOOKUP($AC21,HH!$A$2:$BC$20,S$4+1)</f>
        <v>1</v>
      </c>
      <c r="AT21" s="183">
        <f>HLOOKUP($AC21,HH!$A$2:$BC$20,T$4+1)</f>
        <v>1</v>
      </c>
      <c r="AU21" s="183">
        <f>HLOOKUP($AC21,HH!$A$2:$BC$20,U$4+1)</f>
        <v>1</v>
      </c>
      <c r="AV21" s="183">
        <f>HLOOKUP($AC21,HH!$A$2:$BC$20,V$4+1)</f>
        <v>1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360">
        <v>18.2</v>
      </c>
      <c r="C22" s="173">
        <f t="shared" si="0"/>
        <v>17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362" t="s">
        <v>20</v>
      </c>
      <c r="Z22" s="361" t="s">
        <v>20</v>
      </c>
      <c r="AA22" s="180">
        <f t="shared" si="2"/>
        <v>0</v>
      </c>
      <c r="AC22" s="354">
        <f t="shared" si="3"/>
        <v>17</v>
      </c>
      <c r="AD22" s="182"/>
      <c r="AE22" s="183">
        <f>HLOOKUP($AC22,HH!$A$2:$BC$20,E$4+1)</f>
        <v>1</v>
      </c>
      <c r="AF22" s="183">
        <f>HLOOKUP($AC22,HH!$A$2:$BC$20,F$4+1)</f>
        <v>1</v>
      </c>
      <c r="AG22" s="183">
        <f>HLOOKUP($AC22,HH!$A$2:$BC$20,G$4+1)</f>
        <v>1</v>
      </c>
      <c r="AH22" s="183">
        <f>HLOOKUP($AC22,HH!$A$2:$BC$20,H$4+1)</f>
        <v>1</v>
      </c>
      <c r="AI22" s="183">
        <f>HLOOKUP($AC22,HH!$A$2:$BC$20,I$4+1)</f>
        <v>1</v>
      </c>
      <c r="AJ22" s="183">
        <f>HLOOKUP($AC22,HH!$A$2:$BC$20,J$4+1)</f>
        <v>1</v>
      </c>
      <c r="AK22" s="183">
        <f>HLOOKUP($AC22,HH!$A$2:$BC$20,K$4+1)</f>
        <v>1</v>
      </c>
      <c r="AL22" s="183">
        <f>HLOOKUP($AC22,HH!$A$2:$BC$20,L$4+1)</f>
        <v>1</v>
      </c>
      <c r="AM22" s="183">
        <f>HLOOKUP($AC22,HH!$A$2:$BC$20,M$4+1)</f>
        <v>1</v>
      </c>
      <c r="AN22" s="183"/>
      <c r="AO22" s="183">
        <f>HLOOKUP($AC22,HH!$A$2:$BC$20,O$4+1)</f>
        <v>1</v>
      </c>
      <c r="AP22" s="183">
        <f>HLOOKUP($AC22,HH!$A$2:$BC$20,P$4+1)</f>
        <v>1</v>
      </c>
      <c r="AQ22" s="183">
        <f>HLOOKUP($AC22,HH!$A$2:$BC$20,Q$4+1)</f>
        <v>1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1</v>
      </c>
      <c r="AU22" s="183">
        <f>HLOOKUP($AC22,HH!$A$2:$BC$20,U$4+1)</f>
        <v>1</v>
      </c>
      <c r="AV22" s="183">
        <f>HLOOKUP($AC22,HH!$A$2:$BC$20,V$4+1)</f>
        <v>0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360">
        <v>15.4</v>
      </c>
      <c r="C23" s="173">
        <f t="shared" si="0"/>
        <v>14</v>
      </c>
      <c r="D23" s="173">
        <v>0</v>
      </c>
      <c r="E23" s="174">
        <v>6</v>
      </c>
      <c r="F23" s="175">
        <v>4</v>
      </c>
      <c r="G23" s="174">
        <v>4</v>
      </c>
      <c r="H23" s="174">
        <v>4</v>
      </c>
      <c r="I23" s="174">
        <v>6</v>
      </c>
      <c r="J23" s="174">
        <v>7</v>
      </c>
      <c r="K23" s="174">
        <v>3</v>
      </c>
      <c r="L23" s="174">
        <v>6</v>
      </c>
      <c r="M23" s="174">
        <v>5</v>
      </c>
      <c r="N23" s="134">
        <f t="shared" si="5"/>
        <v>45</v>
      </c>
      <c r="O23" s="176">
        <v>5</v>
      </c>
      <c r="P23" s="174">
        <v>6</v>
      </c>
      <c r="Q23" s="174">
        <v>5</v>
      </c>
      <c r="R23" s="174">
        <v>5</v>
      </c>
      <c r="S23" s="174">
        <v>5</v>
      </c>
      <c r="T23" s="174">
        <v>6</v>
      </c>
      <c r="U23" s="174">
        <v>3</v>
      </c>
      <c r="V23" s="174">
        <v>4</v>
      </c>
      <c r="W23" s="176">
        <v>5</v>
      </c>
      <c r="X23" s="177">
        <f t="shared" si="1"/>
        <v>44</v>
      </c>
      <c r="Y23" s="178">
        <f t="shared" si="6"/>
        <v>89</v>
      </c>
      <c r="Z23" s="179">
        <f t="shared" si="7"/>
        <v>75</v>
      </c>
      <c r="AA23" s="180">
        <f t="shared" si="2"/>
        <v>4</v>
      </c>
      <c r="AC23" s="354">
        <f t="shared" si="3"/>
        <v>14</v>
      </c>
      <c r="AD23" s="182">
        <v>1</v>
      </c>
      <c r="AE23" s="183">
        <f>HLOOKUP($AC23,HH!$A$2:$BC$20,E$4+1)</f>
        <v>1</v>
      </c>
      <c r="AF23" s="183">
        <f>HLOOKUP($AC23,HH!$A$2:$BC$20,F$4+1)</f>
        <v>0</v>
      </c>
      <c r="AG23" s="183">
        <f>HLOOKUP($AC23,HH!$A$2:$BC$20,G$4+1)</f>
        <v>1</v>
      </c>
      <c r="AH23" s="183">
        <f>HLOOKUP($AC23,HH!$A$2:$BC$20,H$4+1)</f>
        <v>1</v>
      </c>
      <c r="AI23" s="183">
        <f>HLOOKUP($AC23,HH!$A$2:$BC$20,I$4+1)</f>
        <v>1</v>
      </c>
      <c r="AJ23" s="183">
        <f>HLOOKUP($AC23,HH!$A$2:$BC$20,J$4+1)</f>
        <v>0</v>
      </c>
      <c r="AK23" s="183">
        <f>HLOOKUP($AC23,HH!$A$2:$BC$20,K$4+1)</f>
        <v>1</v>
      </c>
      <c r="AL23" s="183">
        <f>HLOOKUP($AC23,HH!$A$2:$BC$20,L$4+1)</f>
        <v>1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1</v>
      </c>
      <c r="AQ23" s="183">
        <f>HLOOKUP($AC23,HH!$A$2:$BC$20,Q$4+1)</f>
        <v>0</v>
      </c>
      <c r="AR23" s="183">
        <f>HLOOKUP($AC23,HH!$A$2:$BC$20,R$4+1)</f>
        <v>1</v>
      </c>
      <c r="AS23" s="183">
        <f>HLOOKUP($AC23,HH!$A$2:$BC$20,S$4+1)</f>
        <v>1</v>
      </c>
      <c r="AT23" s="183">
        <f>HLOOKUP($AC23,HH!$A$2:$BC$20,T$4+1)</f>
        <v>1</v>
      </c>
      <c r="AU23" s="183">
        <f>HLOOKUP($AC23,HH!$A$2:$BC$20,U$4+1)</f>
        <v>1</v>
      </c>
      <c r="AV23" s="183">
        <f>HLOOKUP($AC23,HH!$A$2:$BC$20,V$4+1)</f>
        <v>0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360">
        <v>17.399999999999999</v>
      </c>
      <c r="C24" s="173">
        <f t="shared" si="0"/>
        <v>16</v>
      </c>
      <c r="D24" s="173">
        <f t="shared" si="4"/>
        <v>11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5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362" t="s">
        <v>20</v>
      </c>
      <c r="Z24" s="361" t="s">
        <v>20</v>
      </c>
      <c r="AA24" s="180">
        <f t="shared" si="2"/>
        <v>0</v>
      </c>
      <c r="AB24" s="189"/>
      <c r="AC24" s="354">
        <f t="shared" si="3"/>
        <v>11</v>
      </c>
      <c r="AD24" s="182"/>
      <c r="AE24" s="183">
        <f>HLOOKUP($AC24,HH!$A$2:$BC$20,E$4+1)</f>
        <v>0</v>
      </c>
      <c r="AF24" s="183">
        <f>HLOOKUP($AC24,HH!$A$2:$BC$20,F$4+1)</f>
        <v>0</v>
      </c>
      <c r="AG24" s="183">
        <f>HLOOKUP($AC24,HH!$A$2:$BC$20,G$4+1)</f>
        <v>1</v>
      </c>
      <c r="AH24" s="183">
        <f>HLOOKUP($AC24,HH!$A$2:$BC$20,H$4+1)</f>
        <v>1</v>
      </c>
      <c r="AI24" s="183">
        <f>HLOOKUP($AC24,HH!$A$2:$BC$20,I$4+1)</f>
        <v>1</v>
      </c>
      <c r="AJ24" s="183">
        <f>HLOOKUP($AC24,HH!$A$2:$BC$20,J$4+1)</f>
        <v>0</v>
      </c>
      <c r="AK24" s="183">
        <f>HLOOKUP($AC24,HH!$A$2:$BC$20,K$4+1)</f>
        <v>1</v>
      </c>
      <c r="AL24" s="183">
        <f>HLOOKUP($AC24,HH!$A$2:$BC$20,L$4+1)</f>
        <v>1</v>
      </c>
      <c r="AM24" s="183">
        <f>HLOOKUP($AC24,HH!$A$2:$BC$20,M$4+1)</f>
        <v>0</v>
      </c>
      <c r="AN24" s="183"/>
      <c r="AO24" s="183">
        <f>HLOOKUP($AC24,HH!$A$2:$BC$20,O$4+1)</f>
        <v>1</v>
      </c>
      <c r="AP24" s="183">
        <f>HLOOKUP($AC24,HH!$A$2:$BC$20,P$4+1)</f>
        <v>1</v>
      </c>
      <c r="AQ24" s="183">
        <f>HLOOKUP($AC24,HH!$A$2:$BC$20,Q$4+1)</f>
        <v>0</v>
      </c>
      <c r="AR24" s="183">
        <f>HLOOKUP($AC24,HH!$A$2:$BC$20,R$4+1)</f>
        <v>1</v>
      </c>
      <c r="AS24" s="183">
        <f>HLOOKUP($AC24,HH!$A$2:$BC$20,S$4+1)</f>
        <v>0</v>
      </c>
      <c r="AT24" s="183">
        <f>HLOOKUP($AC24,HH!$A$2:$BC$20,T$4+1)</f>
        <v>1</v>
      </c>
      <c r="AU24" s="183">
        <f>HLOOKUP($AC24,HH!$A$2:$BC$20,U$4+1)</f>
        <v>0</v>
      </c>
      <c r="AV24" s="183">
        <f>HLOOKUP($AC24,HH!$A$2:$BC$20,V$4+1)</f>
        <v>0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360">
        <v>17.600000000000001</v>
      </c>
      <c r="C25" s="173">
        <f t="shared" si="0"/>
        <v>16</v>
      </c>
      <c r="D25" s="173">
        <f t="shared" si="4"/>
        <v>12</v>
      </c>
      <c r="E25" s="174">
        <v>5</v>
      </c>
      <c r="F25" s="175">
        <v>4</v>
      </c>
      <c r="G25" s="174">
        <v>5</v>
      </c>
      <c r="H25" s="174">
        <v>4</v>
      </c>
      <c r="I25" s="174">
        <v>4</v>
      </c>
      <c r="J25" s="174">
        <v>5</v>
      </c>
      <c r="K25" s="174">
        <v>3</v>
      </c>
      <c r="L25" s="174">
        <v>4</v>
      </c>
      <c r="M25" s="174">
        <v>5</v>
      </c>
      <c r="N25" s="134">
        <f t="shared" si="5"/>
        <v>39</v>
      </c>
      <c r="O25" s="176">
        <v>3</v>
      </c>
      <c r="P25" s="174">
        <v>7</v>
      </c>
      <c r="Q25" s="174">
        <v>4</v>
      </c>
      <c r="R25" s="174">
        <v>4</v>
      </c>
      <c r="S25" s="174">
        <v>5</v>
      </c>
      <c r="T25" s="174">
        <v>6</v>
      </c>
      <c r="U25" s="174">
        <v>3</v>
      </c>
      <c r="V25" s="174">
        <v>5</v>
      </c>
      <c r="W25" s="176">
        <v>4</v>
      </c>
      <c r="X25" s="177">
        <f t="shared" si="1"/>
        <v>41</v>
      </c>
      <c r="Y25" s="178">
        <f t="shared" si="6"/>
        <v>80</v>
      </c>
      <c r="Z25" s="179">
        <f t="shared" si="7"/>
        <v>68</v>
      </c>
      <c r="AA25" s="180">
        <f t="shared" si="2"/>
        <v>-3</v>
      </c>
      <c r="AB25" s="115"/>
      <c r="AC25" s="354">
        <f t="shared" si="3"/>
        <v>12</v>
      </c>
      <c r="AD25" s="182">
        <v>1</v>
      </c>
      <c r="AE25" s="183">
        <f>HLOOKUP($AC25,HH!$A$2:$BC$20,E$4+1)</f>
        <v>0</v>
      </c>
      <c r="AF25" s="183">
        <f>HLOOKUP($AC25,HH!$A$2:$BC$20,F$4+1)</f>
        <v>0</v>
      </c>
      <c r="AG25" s="183">
        <f>HLOOKUP($AC25,HH!$A$2:$BC$20,G$4+1)</f>
        <v>1</v>
      </c>
      <c r="AH25" s="183">
        <f>HLOOKUP($AC25,HH!$A$2:$BC$20,H$4+1)</f>
        <v>1</v>
      </c>
      <c r="AI25" s="183">
        <f>HLOOKUP($AC25,HH!$A$2:$BC$20,I$4+1)</f>
        <v>1</v>
      </c>
      <c r="AJ25" s="183">
        <f>HLOOKUP($AC25,HH!$A$2:$BC$20,J$4+1)</f>
        <v>0</v>
      </c>
      <c r="AK25" s="183">
        <f>HLOOKUP($AC25,HH!$A$2:$BC$20,K$4+1)</f>
        <v>1</v>
      </c>
      <c r="AL25" s="183">
        <f>HLOOKUP($AC25,HH!$A$2:$BC$20,L$4+1)</f>
        <v>1</v>
      </c>
      <c r="AM25" s="183">
        <f>HLOOKUP($AC25,HH!$A$2:$BC$20,M$4+1)</f>
        <v>0</v>
      </c>
      <c r="AN25" s="183"/>
      <c r="AO25" s="183">
        <f>HLOOKUP($AC25,HH!$A$2:$BC$20,O$4+1)</f>
        <v>1</v>
      </c>
      <c r="AP25" s="183">
        <f>HLOOKUP($AC25,HH!$A$2:$BC$20,P$4+1)</f>
        <v>1</v>
      </c>
      <c r="AQ25" s="183">
        <f>HLOOKUP($AC25,HH!$A$2:$BC$20,Q$4+1)</f>
        <v>0</v>
      </c>
      <c r="AR25" s="183">
        <f>HLOOKUP($AC25,HH!$A$2:$BC$20,R$4+1)</f>
        <v>1</v>
      </c>
      <c r="AS25" s="183">
        <f>HLOOKUP($AC25,HH!$A$2:$BC$20,S$4+1)</f>
        <v>1</v>
      </c>
      <c r="AT25" s="183">
        <f>HLOOKUP($AC25,HH!$A$2:$BC$20,T$4+1)</f>
        <v>1</v>
      </c>
      <c r="AU25" s="183">
        <f>HLOOKUP($AC25,HH!$A$2:$BC$20,U$4+1)</f>
        <v>0</v>
      </c>
      <c r="AV25" s="183">
        <f>HLOOKUP($AC25,HH!$A$2:$BC$20,V$4+1)</f>
        <v>0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360">
        <v>16.3</v>
      </c>
      <c r="C26" s="173">
        <f t="shared" si="0"/>
        <v>15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362" t="s">
        <v>20</v>
      </c>
      <c r="Z26" s="361" t="s">
        <v>20</v>
      </c>
      <c r="AA26" s="180">
        <f t="shared" si="2"/>
        <v>0</v>
      </c>
      <c r="AC26" s="354">
        <f>IF(D26&gt;0,D26,C26)</f>
        <v>15</v>
      </c>
      <c r="AD26" s="182"/>
      <c r="AE26" s="183">
        <f>HLOOKUP($AC26,HH!$A$2:$BC$20,E$4+1)</f>
        <v>1</v>
      </c>
      <c r="AF26" s="183">
        <f>HLOOKUP($AC26,HH!$A$2:$BC$20,F$4+1)</f>
        <v>0</v>
      </c>
      <c r="AG26" s="183">
        <f>HLOOKUP($AC26,HH!$A$2:$BC$20,G$4+1)</f>
        <v>1</v>
      </c>
      <c r="AH26" s="183">
        <f>HLOOKUP($AC26,HH!$A$2:$BC$20,H$4+1)</f>
        <v>1</v>
      </c>
      <c r="AI26" s="183">
        <f>HLOOKUP($AC26,HH!$A$2:$BC$20,I$4+1)</f>
        <v>1</v>
      </c>
      <c r="AJ26" s="183">
        <f>HLOOKUP($AC26,HH!$A$2:$BC$20,J$4+1)</f>
        <v>1</v>
      </c>
      <c r="AK26" s="183">
        <f>HLOOKUP($AC26,HH!$A$2:$BC$20,K$4+1)</f>
        <v>1</v>
      </c>
      <c r="AL26" s="183">
        <f>HLOOKUP($AC26,HH!$A$2:$BC$20,L$4+1)</f>
        <v>1</v>
      </c>
      <c r="AM26" s="183">
        <f>HLOOKUP($AC26,HH!$A$2:$BC$20,M$4+1)</f>
        <v>1</v>
      </c>
      <c r="AN26" s="183"/>
      <c r="AO26" s="183">
        <f>HLOOKUP($AC26,HH!$A$2:$BC$20,O$4+1)</f>
        <v>1</v>
      </c>
      <c r="AP26" s="183">
        <f>HLOOKUP($AC26,HH!$A$2:$BC$20,P$4+1)</f>
        <v>1</v>
      </c>
      <c r="AQ26" s="183">
        <f>HLOOKUP($AC26,HH!$A$2:$BC$20,Q$4+1)</f>
        <v>0</v>
      </c>
      <c r="AR26" s="183">
        <f>HLOOKUP($AC26,HH!$A$2:$BC$20,R$4+1)</f>
        <v>1</v>
      </c>
      <c r="AS26" s="183">
        <f>HLOOKUP($AC26,HH!$A$2:$BC$20,S$4+1)</f>
        <v>1</v>
      </c>
      <c r="AT26" s="183">
        <f>HLOOKUP($AC26,HH!$A$2:$BC$20,T$4+1)</f>
        <v>1</v>
      </c>
      <c r="AU26" s="183">
        <f>HLOOKUP($AC26,HH!$A$2:$BC$20,U$4+1)</f>
        <v>1</v>
      </c>
      <c r="AV26" s="183">
        <f>HLOOKUP($AC26,HH!$A$2:$BC$20,V$4+1)</f>
        <v>0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360">
        <v>17.899999999999999</v>
      </c>
      <c r="C27" s="173">
        <f t="shared" si="0"/>
        <v>16</v>
      </c>
      <c r="D27" s="173">
        <f t="shared" si="4"/>
        <v>12</v>
      </c>
      <c r="E27" s="174">
        <v>4</v>
      </c>
      <c r="F27" s="175">
        <v>6</v>
      </c>
      <c r="G27" s="174">
        <v>6</v>
      </c>
      <c r="H27" s="174">
        <v>4</v>
      </c>
      <c r="I27" s="174">
        <v>7</v>
      </c>
      <c r="J27" s="174">
        <v>8</v>
      </c>
      <c r="K27" s="174">
        <v>3</v>
      </c>
      <c r="L27" s="174">
        <v>4</v>
      </c>
      <c r="M27" s="174">
        <v>5</v>
      </c>
      <c r="N27" s="134">
        <f t="shared" si="5"/>
        <v>47</v>
      </c>
      <c r="O27" s="176">
        <v>4</v>
      </c>
      <c r="P27" s="174">
        <v>6</v>
      </c>
      <c r="Q27" s="174">
        <v>5</v>
      </c>
      <c r="R27" s="174">
        <v>6</v>
      </c>
      <c r="S27" s="174">
        <v>5</v>
      </c>
      <c r="T27" s="174">
        <v>5</v>
      </c>
      <c r="U27" s="174">
        <v>4</v>
      </c>
      <c r="V27" s="174">
        <v>5</v>
      </c>
      <c r="W27" s="176">
        <v>5</v>
      </c>
      <c r="X27" s="177">
        <f t="shared" si="1"/>
        <v>45</v>
      </c>
      <c r="Y27" s="178">
        <f t="shared" si="6"/>
        <v>92</v>
      </c>
      <c r="Z27" s="179">
        <f t="shared" si="7"/>
        <v>80</v>
      </c>
      <c r="AA27" s="180">
        <f t="shared" si="2"/>
        <v>9</v>
      </c>
      <c r="AC27" s="354">
        <f t="shared" si="3"/>
        <v>12</v>
      </c>
      <c r="AD27" s="182">
        <v>1</v>
      </c>
      <c r="AE27" s="183">
        <f>HLOOKUP($AC27,HH!$A$2:$BC$20,E$4+1)</f>
        <v>0</v>
      </c>
      <c r="AF27" s="183">
        <f>HLOOKUP($AC27,HH!$A$2:$BC$20,F$4+1)</f>
        <v>0</v>
      </c>
      <c r="AG27" s="183">
        <f>HLOOKUP($AC27,HH!$A$2:$BC$20,G$4+1)</f>
        <v>1</v>
      </c>
      <c r="AH27" s="183">
        <f>HLOOKUP($AC27,HH!$A$2:$BC$20,H$4+1)</f>
        <v>1</v>
      </c>
      <c r="AI27" s="183">
        <f>HLOOKUP($AC27,HH!$A$2:$BC$20,I$4+1)</f>
        <v>1</v>
      </c>
      <c r="AJ27" s="183">
        <f>HLOOKUP($AC27,HH!$A$2:$BC$20,J$4+1)</f>
        <v>0</v>
      </c>
      <c r="AK27" s="183">
        <f>HLOOKUP($AC27,HH!$A$2:$BC$20,K$4+1)</f>
        <v>1</v>
      </c>
      <c r="AL27" s="183">
        <f>HLOOKUP($AC27,HH!$A$2:$BC$20,L$4+1)</f>
        <v>1</v>
      </c>
      <c r="AM27" s="183">
        <f>HLOOKUP($AC27,HH!$A$2:$BC$20,M$4+1)</f>
        <v>0</v>
      </c>
      <c r="AN27" s="183"/>
      <c r="AO27" s="183">
        <f>HLOOKUP($AC27,HH!$A$2:$BC$20,O$4+1)</f>
        <v>1</v>
      </c>
      <c r="AP27" s="183">
        <f>HLOOKUP($AC27,HH!$A$2:$BC$20,P$4+1)</f>
        <v>1</v>
      </c>
      <c r="AQ27" s="183">
        <f>HLOOKUP($AC27,HH!$A$2:$BC$20,Q$4+1)</f>
        <v>0</v>
      </c>
      <c r="AR27" s="183">
        <f>HLOOKUP($AC27,HH!$A$2:$BC$20,R$4+1)</f>
        <v>1</v>
      </c>
      <c r="AS27" s="183">
        <f>HLOOKUP($AC27,HH!$A$2:$BC$20,S$4+1)</f>
        <v>1</v>
      </c>
      <c r="AT27" s="183">
        <f>HLOOKUP($AC27,HH!$A$2:$BC$20,T$4+1)</f>
        <v>1</v>
      </c>
      <c r="AU27" s="183">
        <f>HLOOKUP($AC27,HH!$A$2:$BC$20,U$4+1)</f>
        <v>0</v>
      </c>
      <c r="AV27" s="183">
        <f>HLOOKUP($AC27,HH!$A$2:$BC$20,V$4+1)</f>
        <v>0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360">
        <v>21.7</v>
      </c>
      <c r="C28" s="173">
        <f t="shared" si="0"/>
        <v>20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5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362" t="s">
        <v>20</v>
      </c>
      <c r="Z28" s="361" t="s">
        <v>20</v>
      </c>
      <c r="AA28" s="180">
        <f t="shared" si="2"/>
        <v>0</v>
      </c>
      <c r="AC28" s="354">
        <f t="shared" si="3"/>
        <v>20</v>
      </c>
      <c r="AD28" s="182"/>
      <c r="AE28" s="183">
        <f>HLOOKUP($AC28,HH!$A$2:$BC$20,E$4+1)</f>
        <v>1</v>
      </c>
      <c r="AF28" s="183">
        <f>HLOOKUP($AC28,HH!$A$2:$BC$20,F$4+1)</f>
        <v>1</v>
      </c>
      <c r="AG28" s="183">
        <f>HLOOKUP($AC28,HH!$A$2:$BC$20,G$4+1)</f>
        <v>2</v>
      </c>
      <c r="AH28" s="183">
        <f>HLOOKUP($AC28,HH!$A$2:$BC$20,H$4+1)</f>
        <v>1</v>
      </c>
      <c r="AI28" s="183">
        <f>HLOOKUP($AC28,HH!$A$2:$BC$20,I$4+1)</f>
        <v>1</v>
      </c>
      <c r="AJ28" s="183">
        <f>HLOOKUP($AC28,HH!$A$2:$BC$20,J$4+1)</f>
        <v>1</v>
      </c>
      <c r="AK28" s="183">
        <f>HLOOKUP($AC28,HH!$A$2:$BC$20,K$4+1)</f>
        <v>1</v>
      </c>
      <c r="AL28" s="183">
        <f>HLOOKUP($AC28,HH!$A$2:$BC$20,L$4+1)</f>
        <v>1</v>
      </c>
      <c r="AM28" s="183">
        <f>HLOOKUP($AC28,HH!$A$2:$BC$20,M$4+1)</f>
        <v>1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1</v>
      </c>
      <c r="AR28" s="183">
        <f>HLOOKUP($AC28,HH!$A$2:$BC$20,R$4+1)</f>
        <v>2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1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360">
        <v>12</v>
      </c>
      <c r="C29" s="173">
        <f t="shared" si="0"/>
        <v>10</v>
      </c>
      <c r="D29" s="173">
        <f t="shared" si="4"/>
        <v>6</v>
      </c>
      <c r="E29" s="174">
        <v>5</v>
      </c>
      <c r="F29" s="175">
        <v>4</v>
      </c>
      <c r="G29" s="174">
        <v>5</v>
      </c>
      <c r="H29" s="174">
        <v>4</v>
      </c>
      <c r="I29" s="174">
        <v>5</v>
      </c>
      <c r="J29" s="174">
        <v>6</v>
      </c>
      <c r="K29" s="174">
        <v>4</v>
      </c>
      <c r="L29" s="174">
        <v>3</v>
      </c>
      <c r="M29" s="174">
        <v>4</v>
      </c>
      <c r="N29" s="134">
        <f t="shared" si="5"/>
        <v>40</v>
      </c>
      <c r="O29" s="176">
        <v>4</v>
      </c>
      <c r="P29" s="174">
        <v>5</v>
      </c>
      <c r="Q29" s="174">
        <v>5</v>
      </c>
      <c r="R29" s="174">
        <v>4</v>
      </c>
      <c r="S29" s="174">
        <v>5</v>
      </c>
      <c r="T29" s="174">
        <v>4</v>
      </c>
      <c r="U29" s="174">
        <v>4</v>
      </c>
      <c r="V29" s="174">
        <v>6</v>
      </c>
      <c r="W29" s="176">
        <v>5</v>
      </c>
      <c r="X29" s="177">
        <f t="shared" si="1"/>
        <v>42</v>
      </c>
      <c r="Y29" s="178">
        <f t="shared" si="6"/>
        <v>82</v>
      </c>
      <c r="Z29" s="179">
        <f t="shared" si="7"/>
        <v>76</v>
      </c>
      <c r="AA29" s="180">
        <f t="shared" si="2"/>
        <v>5</v>
      </c>
      <c r="AC29" s="354">
        <f t="shared" si="3"/>
        <v>6</v>
      </c>
      <c r="AD29" s="182">
        <v>2</v>
      </c>
      <c r="AE29" s="183">
        <f>HLOOKUP($AC29,HH!$A$2:$BC$20,E$4+1)</f>
        <v>0</v>
      </c>
      <c r="AF29" s="183">
        <f>HLOOKUP($AC29,HH!$A$2:$BC$20,F$4+1)</f>
        <v>0</v>
      </c>
      <c r="AG29" s="183">
        <f>HLOOKUP($AC29,HH!$A$2:$BC$20,G$4+1)</f>
        <v>1</v>
      </c>
      <c r="AH29" s="183">
        <f>HLOOKUP($AC29,HH!$A$2:$BC$20,H$4+1)</f>
        <v>0</v>
      </c>
      <c r="AI29" s="183">
        <f>HLOOKUP($AC29,HH!$A$2:$BC$20,I$4+1)</f>
        <v>0</v>
      </c>
      <c r="AJ29" s="183">
        <f>HLOOKUP($AC29,HH!$A$2:$BC$20,J$4+1)</f>
        <v>0</v>
      </c>
      <c r="AK29" s="183">
        <f>HLOOKUP($AC29,HH!$A$2:$BC$20,K$4+1)</f>
        <v>1</v>
      </c>
      <c r="AL29" s="183">
        <f>HLOOKUP($AC29,HH!$A$2:$BC$20,L$4+1)</f>
        <v>0</v>
      </c>
      <c r="AM29" s="183">
        <f>HLOOKUP($AC29,HH!$A$2:$BC$20,M$4+1)</f>
        <v>0</v>
      </c>
      <c r="AN29" s="183"/>
      <c r="AO29" s="183">
        <f>HLOOKUP($AC29,HH!$A$2:$BC$20,O$4+1)</f>
        <v>0</v>
      </c>
      <c r="AP29" s="183">
        <f>HLOOKUP($AC29,HH!$A$2:$BC$20,P$4+1)</f>
        <v>1</v>
      </c>
      <c r="AQ29" s="183">
        <f>HLOOKUP($AC29,HH!$A$2:$BC$20,Q$4+1)</f>
        <v>0</v>
      </c>
      <c r="AR29" s="183">
        <f>HLOOKUP($AC29,HH!$A$2:$BC$20,R$4+1)</f>
        <v>1</v>
      </c>
      <c r="AS29" s="183">
        <f>HLOOKUP($AC29,HH!$A$2:$BC$20,S$4+1)</f>
        <v>0</v>
      </c>
      <c r="AT29" s="183">
        <f>HLOOKUP($AC29,HH!$A$2:$BC$20,T$4+1)</f>
        <v>1</v>
      </c>
      <c r="AU29" s="183">
        <f>HLOOKUP($AC29,HH!$A$2:$BC$20,U$4+1)</f>
        <v>0</v>
      </c>
      <c r="AV29" s="183">
        <f>HLOOKUP($AC29,HH!$A$2:$BC$20,V$4+1)</f>
        <v>0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360">
        <v>18.3</v>
      </c>
      <c r="C30" s="173">
        <f t="shared" si="0"/>
        <v>17</v>
      </c>
      <c r="D30" s="173">
        <f t="shared" si="4"/>
        <v>12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5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362" t="s">
        <v>20</v>
      </c>
      <c r="Z30" s="361" t="s">
        <v>20</v>
      </c>
      <c r="AA30" s="180">
        <f t="shared" si="2"/>
        <v>0</v>
      </c>
      <c r="AC30" s="354">
        <f t="shared" si="3"/>
        <v>12</v>
      </c>
      <c r="AD30" s="182"/>
      <c r="AE30" s="183">
        <f>HLOOKUP($AC30,HH!$A$2:$BC$20,E$4+1)</f>
        <v>0</v>
      </c>
      <c r="AF30" s="183">
        <f>HLOOKUP($AC30,HH!$A$2:$BC$20,F$4+1)</f>
        <v>0</v>
      </c>
      <c r="AG30" s="183">
        <f>HLOOKUP($AC30,HH!$A$2:$BC$20,G$4+1)</f>
        <v>1</v>
      </c>
      <c r="AH30" s="183">
        <f>HLOOKUP($AC30,HH!$A$2:$BC$20,H$4+1)</f>
        <v>1</v>
      </c>
      <c r="AI30" s="183">
        <f>HLOOKUP($AC30,HH!$A$2:$BC$20,I$4+1)</f>
        <v>1</v>
      </c>
      <c r="AJ30" s="183">
        <f>HLOOKUP($AC30,HH!$A$2:$BC$20,J$4+1)</f>
        <v>0</v>
      </c>
      <c r="AK30" s="183">
        <f>HLOOKUP($AC30,HH!$A$2:$BC$20,K$4+1)</f>
        <v>1</v>
      </c>
      <c r="AL30" s="183">
        <f>HLOOKUP($AC30,HH!$A$2:$BC$20,L$4+1)</f>
        <v>1</v>
      </c>
      <c r="AM30" s="183">
        <f>HLOOKUP($AC30,HH!$A$2:$BC$20,M$4+1)</f>
        <v>0</v>
      </c>
      <c r="AN30" s="183"/>
      <c r="AO30" s="183">
        <f>HLOOKUP($AC30,HH!$A$2:$BC$20,O$4+1)</f>
        <v>1</v>
      </c>
      <c r="AP30" s="183">
        <f>HLOOKUP($AC30,HH!$A$2:$BC$20,P$4+1)</f>
        <v>1</v>
      </c>
      <c r="AQ30" s="183">
        <f>HLOOKUP($AC30,HH!$A$2:$BC$20,Q$4+1)</f>
        <v>0</v>
      </c>
      <c r="AR30" s="183">
        <f>HLOOKUP($AC30,HH!$A$2:$BC$20,R$4+1)</f>
        <v>1</v>
      </c>
      <c r="AS30" s="183">
        <f>HLOOKUP($AC30,HH!$A$2:$BC$20,S$4+1)</f>
        <v>1</v>
      </c>
      <c r="AT30" s="183">
        <f>HLOOKUP($AC30,HH!$A$2:$BC$20,T$4+1)</f>
        <v>1</v>
      </c>
      <c r="AU30" s="183">
        <f>HLOOKUP($AC30,HH!$A$2:$BC$20,U$4+1)</f>
        <v>0</v>
      </c>
      <c r="AV30" s="183">
        <f>HLOOKUP($AC30,HH!$A$2:$BC$20,V$4+1)</f>
        <v>0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360">
        <v>11.7</v>
      </c>
      <c r="C31" s="173">
        <f t="shared" si="0"/>
        <v>10</v>
      </c>
      <c r="D31" s="173">
        <v>0</v>
      </c>
      <c r="E31" s="174">
        <v>5</v>
      </c>
      <c r="F31" s="175">
        <v>5</v>
      </c>
      <c r="G31" s="174">
        <v>5</v>
      </c>
      <c r="H31" s="174">
        <v>4</v>
      </c>
      <c r="I31" s="174">
        <v>5</v>
      </c>
      <c r="J31" s="174">
        <v>6</v>
      </c>
      <c r="K31" s="174">
        <v>3</v>
      </c>
      <c r="L31" s="174">
        <v>4</v>
      </c>
      <c r="M31" s="174">
        <v>5</v>
      </c>
      <c r="N31" s="134">
        <f t="shared" si="5"/>
        <v>42</v>
      </c>
      <c r="O31" s="176">
        <v>6</v>
      </c>
      <c r="P31" s="174">
        <v>5</v>
      </c>
      <c r="Q31" s="174">
        <v>5</v>
      </c>
      <c r="R31" s="174">
        <v>4</v>
      </c>
      <c r="S31" s="174">
        <v>6</v>
      </c>
      <c r="T31" s="174">
        <v>7</v>
      </c>
      <c r="U31" s="174">
        <v>3</v>
      </c>
      <c r="V31" s="174">
        <v>4</v>
      </c>
      <c r="W31" s="176">
        <v>5</v>
      </c>
      <c r="X31" s="177">
        <f t="shared" si="1"/>
        <v>45</v>
      </c>
      <c r="Y31" s="178">
        <f t="shared" si="6"/>
        <v>87</v>
      </c>
      <c r="Z31" s="179">
        <f t="shared" si="7"/>
        <v>77</v>
      </c>
      <c r="AA31" s="180">
        <f t="shared" si="2"/>
        <v>6</v>
      </c>
      <c r="AC31" s="354">
        <f t="shared" si="3"/>
        <v>10</v>
      </c>
      <c r="AD31" s="182">
        <v>3</v>
      </c>
      <c r="AE31" s="183">
        <f>HLOOKUP($AC31,HH!$A$2:$BC$20,E$4+1)</f>
        <v>0</v>
      </c>
      <c r="AF31" s="183">
        <f>HLOOKUP($AC31,HH!$A$2:$BC$20,F$4+1)</f>
        <v>0</v>
      </c>
      <c r="AG31" s="183">
        <f>HLOOKUP($AC31,HH!$A$2:$BC$20,G$4+1)</f>
        <v>1</v>
      </c>
      <c r="AH31" s="183">
        <f>HLOOKUP($AC31,HH!$A$2:$BC$20,H$4+1)</f>
        <v>0</v>
      </c>
      <c r="AI31" s="183">
        <f>HLOOKUP($AC31,HH!$A$2:$BC$20,I$4+1)</f>
        <v>1</v>
      </c>
      <c r="AJ31" s="183">
        <f>HLOOKUP($AC31,HH!$A$2:$BC$20,J$4+1)</f>
        <v>0</v>
      </c>
      <c r="AK31" s="183">
        <f>HLOOKUP($AC31,HH!$A$2:$BC$20,K$4+1)</f>
        <v>1</v>
      </c>
      <c r="AL31" s="183">
        <f>HLOOKUP($AC31,HH!$A$2:$BC$20,L$4+1)</f>
        <v>1</v>
      </c>
      <c r="AM31" s="183">
        <f>HLOOKUP($AC31,HH!$A$2:$BC$20,M$4+1)</f>
        <v>0</v>
      </c>
      <c r="AN31" s="183"/>
      <c r="AO31" s="183">
        <f>HLOOKUP($AC31,HH!$A$2:$BC$20,O$4+1)</f>
        <v>1</v>
      </c>
      <c r="AP31" s="183">
        <f>HLOOKUP($AC31,HH!$A$2:$BC$20,P$4+1)</f>
        <v>1</v>
      </c>
      <c r="AQ31" s="183">
        <f>HLOOKUP($AC31,HH!$A$2:$BC$20,Q$4+1)</f>
        <v>0</v>
      </c>
      <c r="AR31" s="183">
        <f>HLOOKUP($AC31,HH!$A$2:$BC$20,R$4+1)</f>
        <v>1</v>
      </c>
      <c r="AS31" s="183">
        <f>HLOOKUP($AC31,HH!$A$2:$BC$20,S$4+1)</f>
        <v>0</v>
      </c>
      <c r="AT31" s="183">
        <f>HLOOKUP($AC31,HH!$A$2:$BC$20,T$4+1)</f>
        <v>1</v>
      </c>
      <c r="AU31" s="183">
        <f>HLOOKUP($AC31,HH!$A$2:$BC$20,U$4+1)</f>
        <v>0</v>
      </c>
      <c r="AV31" s="183">
        <f>HLOOKUP($AC31,HH!$A$2:$BC$20,V$4+1)</f>
        <v>0</v>
      </c>
      <c r="AW31" s="183">
        <f>HLOOKUP($AC31,HH!$A$2:$BC$20,W$4+1)</f>
        <v>1</v>
      </c>
    </row>
    <row r="32" spans="1:49" ht="13.65" customHeight="1" x14ac:dyDescent="0.25">
      <c r="A32" s="185" t="s">
        <v>21</v>
      </c>
      <c r="B32" s="360">
        <v>28.1</v>
      </c>
      <c r="C32" s="173">
        <f t="shared" si="0"/>
        <v>27</v>
      </c>
      <c r="D32" s="173">
        <f t="shared" si="4"/>
        <v>22</v>
      </c>
      <c r="E32" s="174">
        <v>6</v>
      </c>
      <c r="F32" s="175">
        <v>6</v>
      </c>
      <c r="G32" s="174">
        <v>5</v>
      </c>
      <c r="H32" s="174">
        <v>3</v>
      </c>
      <c r="I32" s="174">
        <v>4</v>
      </c>
      <c r="J32" s="174">
        <v>6</v>
      </c>
      <c r="K32" s="174">
        <v>3</v>
      </c>
      <c r="L32" s="174">
        <v>4</v>
      </c>
      <c r="M32" s="174">
        <v>5</v>
      </c>
      <c r="N32" s="134">
        <f t="shared" si="5"/>
        <v>42</v>
      </c>
      <c r="O32" s="176">
        <v>4</v>
      </c>
      <c r="P32" s="174">
        <v>6</v>
      </c>
      <c r="Q32" s="174">
        <v>5</v>
      </c>
      <c r="R32" s="174">
        <v>4</v>
      </c>
      <c r="S32" s="174">
        <v>5</v>
      </c>
      <c r="T32" s="174">
        <v>5</v>
      </c>
      <c r="U32" s="174">
        <v>5</v>
      </c>
      <c r="V32" s="174">
        <v>6</v>
      </c>
      <c r="W32" s="176">
        <v>5</v>
      </c>
      <c r="X32" s="177">
        <f t="shared" si="1"/>
        <v>45</v>
      </c>
      <c r="Y32" s="178">
        <f t="shared" si="6"/>
        <v>87</v>
      </c>
      <c r="Z32" s="179">
        <f t="shared" si="7"/>
        <v>65</v>
      </c>
      <c r="AA32" s="180">
        <f t="shared" si="2"/>
        <v>-6</v>
      </c>
      <c r="AC32" s="354">
        <f t="shared" si="3"/>
        <v>22</v>
      </c>
      <c r="AD32" s="182">
        <v>3</v>
      </c>
      <c r="AE32" s="183">
        <f>HLOOKUP($AC32,HH!$A$2:$BC$20,E$4+1)</f>
        <v>1</v>
      </c>
      <c r="AF32" s="183">
        <f>HLOOKUP($AC32,HH!$A$2:$BC$20,F$4+1)</f>
        <v>1</v>
      </c>
      <c r="AG32" s="183">
        <f>HLOOKUP($AC32,HH!$A$2:$BC$20,G$4+1)</f>
        <v>2</v>
      </c>
      <c r="AH32" s="183">
        <f>HLOOKUP($AC32,HH!$A$2:$BC$20,H$4+1)</f>
        <v>1</v>
      </c>
      <c r="AI32" s="183">
        <f>HLOOKUP($AC32,HH!$A$2:$BC$20,I$4+1)</f>
        <v>1</v>
      </c>
      <c r="AJ32" s="183">
        <f>HLOOKUP($AC32,HH!$A$2:$BC$20,J$4+1)</f>
        <v>1</v>
      </c>
      <c r="AK32" s="183">
        <f>HLOOKUP($AC32,HH!$A$2:$BC$20,K$4+1)</f>
        <v>2</v>
      </c>
      <c r="AL32" s="183">
        <f>HLOOKUP($AC32,HH!$A$2:$BC$20,L$4+1)</f>
        <v>1</v>
      </c>
      <c r="AM32" s="183">
        <f>HLOOKUP($AC32,HH!$A$2:$BC$20,M$4+1)</f>
        <v>1</v>
      </c>
      <c r="AN32" s="183"/>
      <c r="AO32" s="183">
        <f>HLOOKUP($AC32,HH!$A$2:$BC$20,O$4+1)</f>
        <v>1</v>
      </c>
      <c r="AP32" s="183">
        <f>HLOOKUP($AC32,HH!$A$2:$BC$20,P$4+1)</f>
        <v>2</v>
      </c>
      <c r="AQ32" s="183">
        <f>HLOOKUP($AC32,HH!$A$2:$BC$20,Q$4+1)</f>
        <v>1</v>
      </c>
      <c r="AR32" s="183">
        <f>HLOOKUP($AC32,HH!$A$2:$BC$20,R$4+1)</f>
        <v>2</v>
      </c>
      <c r="AS32" s="183">
        <f>HLOOKUP($AC32,HH!$A$2:$BC$20,S$4+1)</f>
        <v>1</v>
      </c>
      <c r="AT32" s="183">
        <f>HLOOKUP($AC32,HH!$A$2:$BC$20,T$4+1)</f>
        <v>1</v>
      </c>
      <c r="AU32" s="183">
        <f>HLOOKUP($AC32,HH!$A$2:$BC$20,U$4+1)</f>
        <v>1</v>
      </c>
      <c r="AV32" s="183">
        <f>HLOOKUP($AC32,HH!$A$2:$BC$20,V$4+1)</f>
        <v>1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360">
        <v>19.8</v>
      </c>
      <c r="C33" s="173">
        <f t="shared" si="0"/>
        <v>18</v>
      </c>
      <c r="D33" s="173">
        <v>0</v>
      </c>
      <c r="E33" s="174">
        <v>6</v>
      </c>
      <c r="F33" s="175">
        <v>4</v>
      </c>
      <c r="G33" s="174">
        <v>6</v>
      </c>
      <c r="H33" s="174">
        <v>5</v>
      </c>
      <c r="I33" s="174">
        <v>6</v>
      </c>
      <c r="J33" s="174">
        <v>7</v>
      </c>
      <c r="K33" s="174">
        <v>4</v>
      </c>
      <c r="L33" s="174">
        <v>5</v>
      </c>
      <c r="M33" s="174">
        <v>6</v>
      </c>
      <c r="N33" s="134">
        <f t="shared" si="5"/>
        <v>49</v>
      </c>
      <c r="O33" s="176">
        <v>4</v>
      </c>
      <c r="P33" s="174">
        <v>6</v>
      </c>
      <c r="Q33" s="174">
        <v>6</v>
      </c>
      <c r="R33" s="174">
        <v>5</v>
      </c>
      <c r="S33" s="174">
        <v>5</v>
      </c>
      <c r="T33" s="174">
        <v>5</v>
      </c>
      <c r="U33" s="174">
        <v>4</v>
      </c>
      <c r="V33" s="174">
        <v>5</v>
      </c>
      <c r="W33" s="176">
        <v>5</v>
      </c>
      <c r="X33" s="177">
        <f t="shared" si="1"/>
        <v>45</v>
      </c>
      <c r="Y33" s="178">
        <f t="shared" si="6"/>
        <v>94</v>
      </c>
      <c r="Z33" s="179">
        <f t="shared" si="7"/>
        <v>76</v>
      </c>
      <c r="AA33" s="180">
        <f t="shared" si="2"/>
        <v>5</v>
      </c>
      <c r="AC33" s="354">
        <f t="shared" si="3"/>
        <v>18</v>
      </c>
      <c r="AD33" s="182">
        <v>1</v>
      </c>
      <c r="AE33" s="183">
        <f>HLOOKUP($AC33,HH!$A$2:$BC$20,E$4+1)</f>
        <v>1</v>
      </c>
      <c r="AF33" s="183">
        <f>HLOOKUP($AC33,HH!$A$2:$BC$20,F$4+1)</f>
        <v>1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1</v>
      </c>
      <c r="AK33" s="183">
        <f>HLOOKUP($AC33,HH!$A$2:$BC$20,K$4+1)</f>
        <v>1</v>
      </c>
      <c r="AL33" s="183">
        <f>HLOOKUP($AC33,HH!$A$2:$BC$20,L$4+1)</f>
        <v>1</v>
      </c>
      <c r="AM33" s="183">
        <f>HLOOKUP($AC33,HH!$A$2:$BC$20,M$4+1)</f>
        <v>1</v>
      </c>
      <c r="AN33" s="183"/>
      <c r="AO33" s="183">
        <f>HLOOKUP($AC33,HH!$A$2:$BC$20,O$4+1)</f>
        <v>1</v>
      </c>
      <c r="AP33" s="183">
        <f>HLOOKUP($AC33,HH!$A$2:$BC$20,P$4+1)</f>
        <v>1</v>
      </c>
      <c r="AQ33" s="183">
        <f>HLOOKUP($AC33,HH!$A$2:$BC$20,Q$4+1)</f>
        <v>1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1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360">
        <v>15</v>
      </c>
      <c r="C34" s="173">
        <f>_xlfn.IFS($A$5:$A$34="Andi Grant",ROUND($B$5:$B$34*($C$2/113)-($B$3-$AA$2),0),$A$5:$A$34&lt;&gt;"Andi Grant",ROUND($B$5:$B$34*($C$3/113)-($B$3-$AA$3),0))</f>
        <v>13</v>
      </c>
      <c r="D34" s="173">
        <v>0</v>
      </c>
      <c r="E34" s="174">
        <v>5</v>
      </c>
      <c r="F34" s="175">
        <v>6</v>
      </c>
      <c r="G34" s="174">
        <v>5</v>
      </c>
      <c r="H34" s="174">
        <v>6</v>
      </c>
      <c r="I34" s="174">
        <v>4</v>
      </c>
      <c r="J34" s="174">
        <v>7</v>
      </c>
      <c r="K34" s="174">
        <v>4</v>
      </c>
      <c r="L34" s="174">
        <v>6</v>
      </c>
      <c r="M34" s="174">
        <v>5</v>
      </c>
      <c r="N34" s="134">
        <f>SUM(E34:M34)</f>
        <v>48</v>
      </c>
      <c r="O34" s="176">
        <v>5</v>
      </c>
      <c r="P34" s="174">
        <v>5</v>
      </c>
      <c r="Q34" s="174">
        <v>6</v>
      </c>
      <c r="R34" s="174">
        <v>5</v>
      </c>
      <c r="S34" s="174">
        <v>4</v>
      </c>
      <c r="T34" s="174">
        <v>7</v>
      </c>
      <c r="U34" s="174">
        <v>3</v>
      </c>
      <c r="V34" s="174">
        <v>6</v>
      </c>
      <c r="W34" s="176">
        <v>6</v>
      </c>
      <c r="X34" s="177">
        <f>SUM(O34:W34)</f>
        <v>47</v>
      </c>
      <c r="Y34" s="178">
        <f>SUM(N34+X34)</f>
        <v>95</v>
      </c>
      <c r="Z34" s="179">
        <f>IF(AC34&lt;37,(SUM(ROUND(Y34-AC34,0))),"")</f>
        <v>82</v>
      </c>
      <c r="AA34" s="180">
        <f>IF(X34&gt;0,ROUND(Y34-($AC$5:$AC$34+$B$3),0),0)</f>
        <v>11</v>
      </c>
      <c r="AC34" s="354">
        <f>IF(D34&gt;0,D34,C34)</f>
        <v>13</v>
      </c>
      <c r="AD34" s="182">
        <v>2</v>
      </c>
      <c r="AE34" s="183">
        <f>HLOOKUP($AC34,HH!$A$2:$BC$20,E$4+1)</f>
        <v>0</v>
      </c>
      <c r="AF34" s="183">
        <f>HLOOKUP($AC34,HH!$A$2:$BC$20,F$4+1)</f>
        <v>0</v>
      </c>
      <c r="AG34" s="183">
        <f>HLOOKUP($AC34,HH!$A$2:$BC$20,G$4+1)</f>
        <v>1</v>
      </c>
      <c r="AH34" s="183">
        <f>HLOOKUP($AC34,HH!$A$2:$BC$20,H$4+1)</f>
        <v>1</v>
      </c>
      <c r="AI34" s="183">
        <f>HLOOKUP($AC34,HH!$A$2:$BC$20,I$4+1)</f>
        <v>1</v>
      </c>
      <c r="AJ34" s="183">
        <f>HLOOKUP($AC34,HH!$A$2:$BC$20,J$4+1)</f>
        <v>0</v>
      </c>
      <c r="AK34" s="183">
        <f>HLOOKUP($AC34,HH!$A$2:$BC$20,K$4+1)</f>
        <v>1</v>
      </c>
      <c r="AL34" s="183">
        <f>HLOOKUP($AC34,HH!$A$2:$BC$20,L$4+1)</f>
        <v>1</v>
      </c>
      <c r="AM34" s="183">
        <f>HLOOKUP($AC34,HH!$A$2:$BC$20,M$4+1)</f>
        <v>1</v>
      </c>
      <c r="AN34" s="183"/>
      <c r="AO34" s="183">
        <f>HLOOKUP($AC34,HH!$A$2:$BC$20,O$4+1)</f>
        <v>1</v>
      </c>
      <c r="AP34" s="183">
        <f>HLOOKUP($AC34,HH!$A$2:$BC$20,P$4+1)</f>
        <v>1</v>
      </c>
      <c r="AQ34" s="183">
        <f>HLOOKUP($AC34,HH!$A$2:$BC$20,Q$4+1)</f>
        <v>0</v>
      </c>
      <c r="AR34" s="183">
        <f>HLOOKUP($AC34,HH!$A$2:$BC$20,R$4+1)</f>
        <v>1</v>
      </c>
      <c r="AS34" s="183">
        <f>HLOOKUP($AC34,HH!$A$2:$BC$20,S$4+1)</f>
        <v>1</v>
      </c>
      <c r="AT34" s="183">
        <f>HLOOKUP($AC34,HH!$A$2:$BC$20,T$4+1)</f>
        <v>1</v>
      </c>
      <c r="AU34" s="183">
        <f>HLOOKUP($AC34,HH!$A$2:$BC$20,U$4+1)</f>
        <v>0</v>
      </c>
      <c r="AV34" s="183">
        <f>HLOOKUP($AC34,HH!$A$2:$BC$20,V$4+1)</f>
        <v>0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3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299" priority="33" stopIfTrue="1" operator="equal">
      <formula>E$3-2</formula>
    </cfRule>
  </conditionalFormatting>
  <conditionalFormatting sqref="E13:E20">
    <cfRule type="cellIs" dxfId="1298" priority="31" stopIfTrue="1" operator="greaterThan">
      <formula>$E$3+2+AE13</formula>
    </cfRule>
    <cfRule type="cellIs" dxfId="12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296" priority="27" stopIfTrue="1" operator="greaterThan">
      <formula>$F$3+2+AF5</formula>
    </cfRule>
    <cfRule type="cellIs" dxfId="12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294" priority="28" stopIfTrue="1" operator="equal">
      <formula>F$3-1</formula>
    </cfRule>
  </conditionalFormatting>
  <conditionalFormatting sqref="G5:G12 I5:I12 K5:M12 O5:W12 G21:G34 I21:I34 K21:M34 O21:W34 E5:E12 E21:E34">
    <cfRule type="cellIs" dxfId="1293" priority="130" stopIfTrue="1" operator="equal">
      <formula>E$3-1</formula>
    </cfRule>
  </conditionalFormatting>
  <conditionalFormatting sqref="G5:G34">
    <cfRule type="cellIs" dxfId="12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2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2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289" priority="51" stopIfTrue="1" operator="equal">
      <formula>G$3-2</formula>
    </cfRule>
    <cfRule type="cellIs" dxfId="12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287" priority="119" stopIfTrue="1" operator="equal">
      <formula>G$3-2</formula>
    </cfRule>
  </conditionalFormatting>
  <conditionalFormatting sqref="G13:I13">
    <cfRule type="cellIs" dxfId="1286" priority="84" stopIfTrue="1" operator="equal">
      <formula>G$3-2</formula>
    </cfRule>
  </conditionalFormatting>
  <conditionalFormatting sqref="G5:M12 G21:M34 O5:W12 O21:W34">
    <cfRule type="cellIs" dxfId="1285" priority="129" stopIfTrue="1" operator="equal">
      <formula>G$3-2</formula>
    </cfRule>
  </conditionalFormatting>
  <conditionalFormatting sqref="H5:H12 H21:H34 J14:J19 F5:F12 F21:F34">
    <cfRule type="cellIs" dxfId="1284" priority="124" stopIfTrue="1" operator="equal">
      <formula>F$3-1</formula>
    </cfRule>
  </conditionalFormatting>
  <conditionalFormatting sqref="H5:H34">
    <cfRule type="cellIs" dxfId="1283" priority="118" stopIfTrue="1" operator="greaterThan">
      <formula>$H$3+2+$AH5</formula>
    </cfRule>
  </conditionalFormatting>
  <conditionalFormatting sqref="H13">
    <cfRule type="cellIs" dxfId="12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2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2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279" priority="44" stopIfTrue="1" operator="equal">
      <formula>H$3-2</formula>
    </cfRule>
  </conditionalFormatting>
  <conditionalFormatting sqref="I5:I34">
    <cfRule type="cellIs" dxfId="1278" priority="43" stopIfTrue="1" operator="greaterThan">
      <formula>$I$3+2+AI5</formula>
    </cfRule>
  </conditionalFormatting>
  <conditionalFormatting sqref="I13">
    <cfRule type="cellIs" dxfId="12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2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2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274" priority="115" stopIfTrue="1" operator="equal">
      <formula>I$3-2</formula>
    </cfRule>
  </conditionalFormatting>
  <conditionalFormatting sqref="J5:J13">
    <cfRule type="cellIs" dxfId="1273" priority="93" stopIfTrue="1" operator="equal">
      <formula>J$3-1</formula>
    </cfRule>
  </conditionalFormatting>
  <conditionalFormatting sqref="J5:J19">
    <cfRule type="cellIs" dxfId="1272" priority="91" stopIfTrue="1" operator="greaterThan">
      <formula>$J$3+2+AJ5</formula>
    </cfRule>
  </conditionalFormatting>
  <conditionalFormatting sqref="J13">
    <cfRule type="cellIs" dxfId="1271" priority="92" stopIfTrue="1" operator="equal">
      <formula>J$3-2</formula>
    </cfRule>
  </conditionalFormatting>
  <conditionalFormatting sqref="J20">
    <cfRule type="cellIs" dxfId="1270" priority="55" stopIfTrue="1" operator="equal">
      <formula>J$3-2</formula>
    </cfRule>
  </conditionalFormatting>
  <conditionalFormatting sqref="J20:J34">
    <cfRule type="cellIs" dxfId="1269" priority="54" stopIfTrue="1" operator="greaterThan">
      <formula>$J$3+2+AJ20</formula>
    </cfRule>
    <cfRule type="cellIs" dxfId="12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267" priority="39" stopIfTrue="1" operator="greaterThan">
      <formula>$K$3+2+AK5</formula>
    </cfRule>
  </conditionalFormatting>
  <conditionalFormatting sqref="K20">
    <cfRule type="cellIs" dxfId="1266" priority="40" stopIfTrue="1" operator="equal">
      <formula>K$3-2</formula>
    </cfRule>
    <cfRule type="cellIs" dxfId="1265" priority="41" stopIfTrue="1" operator="equal">
      <formula>K$3-1</formula>
    </cfRule>
  </conditionalFormatting>
  <conditionalFormatting sqref="K13:M19">
    <cfRule type="cellIs" dxfId="1264" priority="81" stopIfTrue="1" operator="equal">
      <formula>K$3-2</formula>
    </cfRule>
    <cfRule type="cellIs" dxfId="1263" priority="82" stopIfTrue="1" operator="equal">
      <formula>K$3-1</formula>
    </cfRule>
  </conditionalFormatting>
  <conditionalFormatting sqref="L5:L34">
    <cfRule type="cellIs" dxfId="1262" priority="35" stopIfTrue="1" operator="greaterThan">
      <formula>$L$3+2+AL5</formula>
    </cfRule>
  </conditionalFormatting>
  <conditionalFormatting sqref="L20">
    <cfRule type="cellIs" dxfId="1261" priority="36" stopIfTrue="1" operator="equal">
      <formula>L$3-2</formula>
    </cfRule>
    <cfRule type="cellIs" dxfId="12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2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258" priority="57" stopIfTrue="1" operator="greaterThan">
      <formula>$M$3+2+AM13</formula>
    </cfRule>
  </conditionalFormatting>
  <conditionalFormatting sqref="M20">
    <cfRule type="cellIs" dxfId="1257" priority="58" stopIfTrue="1" operator="equal">
      <formula>M$3-2</formula>
    </cfRule>
    <cfRule type="cellIs" dxfId="12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255" priority="24" stopIfTrue="1" operator="greaterThan">
      <formula>$O$3+2+AO5</formula>
    </cfRule>
  </conditionalFormatting>
  <conditionalFormatting sqref="O13:O20">
    <cfRule type="cellIs" dxfId="1254" priority="25" stopIfTrue="1" operator="equal">
      <formula>O$3-1</formula>
    </cfRule>
    <cfRule type="cellIs" dxfId="1253" priority="26" stopIfTrue="1" operator="equal">
      <formula>O$3-2</formula>
    </cfRule>
  </conditionalFormatting>
  <conditionalFormatting sqref="O5:W19">
    <cfRule type="cellIs" dxfId="1252" priority="95" stopIfTrue="1" operator="equal">
      <formula>0</formula>
    </cfRule>
  </conditionalFormatting>
  <conditionalFormatting sqref="O20:W34">
    <cfRule type="cellIs" dxfId="1251" priority="61" stopIfTrue="1" operator="equal">
      <formula>0</formula>
    </cfRule>
  </conditionalFormatting>
  <conditionalFormatting sqref="P5:P19">
    <cfRule type="cellIs" dxfId="1250" priority="100" stopIfTrue="1" operator="greaterThan">
      <formula>$P$3+2+AP5</formula>
    </cfRule>
  </conditionalFormatting>
  <conditionalFormatting sqref="P13">
    <cfRule type="cellIs" dxfId="1249" priority="101" stopIfTrue="1" operator="equal">
      <formula>P$3-2</formula>
    </cfRule>
    <cfRule type="cellIs" dxfId="12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247" priority="67" stopIfTrue="1" operator="equal">
      <formula>P$3-2</formula>
    </cfRule>
    <cfRule type="cellIs" dxfId="12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245" priority="66" stopIfTrue="1" operator="greaterThan">
      <formula>$P$3+2+AP20</formula>
    </cfRule>
  </conditionalFormatting>
  <conditionalFormatting sqref="P14:S19">
    <cfRule type="cellIs" dxfId="1244" priority="126" stopIfTrue="1" operator="equal">
      <formula>P$3-2</formula>
    </cfRule>
    <cfRule type="cellIs" dxfId="12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242" priority="104" stopIfTrue="1" operator="greaterThan">
      <formula>$Q$3+2+AQ5</formula>
    </cfRule>
  </conditionalFormatting>
  <conditionalFormatting sqref="Q13">
    <cfRule type="cellIs" dxfId="1241" priority="105" stopIfTrue="1" operator="equal">
      <formula>Q$3-2</formula>
    </cfRule>
    <cfRule type="cellIs" dxfId="12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239" priority="71" stopIfTrue="1" operator="equal">
      <formula>Q$3-2</formula>
    </cfRule>
    <cfRule type="cellIs" dxfId="12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237" priority="70" stopIfTrue="1" operator="greaterThan">
      <formula>$Q$3+2+AQ20</formula>
    </cfRule>
  </conditionalFormatting>
  <conditionalFormatting sqref="R5:R19">
    <cfRule type="cellIs" dxfId="1236" priority="96" stopIfTrue="1" operator="greaterThan">
      <formula>$R$3+2+AR5</formula>
    </cfRule>
  </conditionalFormatting>
  <conditionalFormatting sqref="R13">
    <cfRule type="cellIs" dxfId="1235" priority="97" stopIfTrue="1" operator="equal">
      <formula>R$3-2</formula>
    </cfRule>
    <cfRule type="cellIs" dxfId="12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233" priority="63" stopIfTrue="1" operator="equal">
      <formula>R$3-2</formula>
    </cfRule>
    <cfRule type="cellIs" dxfId="12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231" priority="62" stopIfTrue="1" operator="greaterThan">
      <formula>$R$3+2+AR20</formula>
    </cfRule>
  </conditionalFormatting>
  <conditionalFormatting sqref="S5:S19">
    <cfRule type="cellIs" dxfId="1230" priority="108" stopIfTrue="1" operator="greaterThan">
      <formula>$S$3+2+AS5</formula>
    </cfRule>
  </conditionalFormatting>
  <conditionalFormatting sqref="S13">
    <cfRule type="cellIs" dxfId="1229" priority="109" stopIfTrue="1" operator="equal">
      <formula>S$3-2</formula>
    </cfRule>
    <cfRule type="cellIs" dxfId="12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227" priority="75" stopIfTrue="1" operator="equal">
      <formula>S$3-2</formula>
    </cfRule>
    <cfRule type="cellIs" dxfId="12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225" priority="74" stopIfTrue="1" operator="greaterThan">
      <formula>$S$3+2+AS20</formula>
    </cfRule>
  </conditionalFormatting>
  <conditionalFormatting sqref="T5:T34">
    <cfRule type="cellIs" dxfId="1224" priority="7" stopIfTrue="1" operator="greaterThan">
      <formula>$T$3+2+AT5</formula>
    </cfRule>
  </conditionalFormatting>
  <conditionalFormatting sqref="T20">
    <cfRule type="cellIs" dxfId="1223" priority="8" stopIfTrue="1" operator="equal">
      <formula>T$3-2</formula>
    </cfRule>
    <cfRule type="cellIs" dxfId="12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221" priority="78" stopIfTrue="1" operator="equal">
      <formula>T$3-2</formula>
    </cfRule>
    <cfRule type="cellIs" dxfId="12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219" priority="20" stopIfTrue="1" operator="greaterThan">
      <formula>$U$3+2+AU5</formula>
    </cfRule>
  </conditionalFormatting>
  <conditionalFormatting sqref="U20">
    <cfRule type="cellIs" dxfId="1218" priority="21" stopIfTrue="1" operator="equal">
      <formula>U$3-2</formula>
    </cfRule>
    <cfRule type="cellIs" dxfId="12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216" priority="16" stopIfTrue="1" operator="greaterThan">
      <formula>$V$3+2+AV5</formula>
    </cfRule>
  </conditionalFormatting>
  <conditionalFormatting sqref="V20">
    <cfRule type="cellIs" dxfId="1215" priority="17" stopIfTrue="1" operator="equal">
      <formula>V$3-2</formula>
    </cfRule>
    <cfRule type="cellIs" dxfId="12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213" priority="12" stopIfTrue="1" operator="greaterThan">
      <formula>$W$3+2+AW5</formula>
    </cfRule>
  </conditionalFormatting>
  <conditionalFormatting sqref="W20">
    <cfRule type="cellIs" dxfId="1212" priority="13" stopIfTrue="1" operator="equal">
      <formula>W$3-2</formula>
    </cfRule>
    <cfRule type="cellIs" dxfId="12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210" priority="112" operator="equal">
      <formula>0</formula>
    </cfRule>
  </conditionalFormatting>
  <conditionalFormatting sqref="Y5:Y34 Y2">
    <cfRule type="cellIs" dxfId="1209" priority="136" operator="lessThanOrEqual">
      <formula>$Y$2</formula>
    </cfRule>
  </conditionalFormatting>
  <conditionalFormatting sqref="Y5:Y34">
    <cfRule type="cellIs" dxfId="1208" priority="133" operator="equal">
      <formula>0</formula>
    </cfRule>
  </conditionalFormatting>
  <conditionalFormatting sqref="Y20">
    <cfRule type="cellIs" dxfId="1207" priority="6" stopIfTrue="1" operator="equal">
      <formula>0</formula>
    </cfRule>
  </conditionalFormatting>
  <conditionalFormatting sqref="Y36:Y1048576">
    <cfRule type="cellIs" dxfId="1206" priority="5" operator="equal">
      <formula>0</formula>
    </cfRule>
  </conditionalFormatting>
  <conditionalFormatting sqref="Z2 Z5:Z34">
    <cfRule type="cellIs" dxfId="1205" priority="125" operator="equal">
      <formula>0</formula>
    </cfRule>
    <cfRule type="cellIs" dxfId="12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203" priority="2" operator="lessThanOrEqual">
      <formula>-7</formula>
    </cfRule>
  </conditionalFormatting>
  <conditionalFormatting sqref="AA5:AA34">
    <cfRule type="cellIs" dxfId="1202" priority="3" stopIfTrue="1" operator="lessThan">
      <formula>-10</formula>
    </cfRule>
    <cfRule type="cellIs" dxfId="12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xr:uid="{7DC31286-793F-480F-8DA9-0E7A6AF5C5C8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39"/>
  <sheetViews>
    <sheetView workbookViewId="0">
      <pane xSplit="3" ySplit="3" topLeftCell="D4" activePane="bottomRight" state="frozen"/>
      <selection activeCell="Y35" sqref="Y35"/>
      <selection pane="topRight"/>
      <selection pane="bottomLeft"/>
      <selection pane="bottomRight" activeCell="A35" sqref="A35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7" width="3.08984375" style="124"/>
    <col min="38" max="38" width="3.08984375" style="355"/>
    <col min="39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11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352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139">
        <v>123</v>
      </c>
      <c r="D2" s="140">
        <v>132</v>
      </c>
      <c r="E2" s="141">
        <v>11</v>
      </c>
      <c r="F2" s="141">
        <v>1</v>
      </c>
      <c r="G2" s="141">
        <v>9</v>
      </c>
      <c r="H2" s="141">
        <v>17</v>
      </c>
      <c r="I2" s="141">
        <v>13</v>
      </c>
      <c r="J2" s="141">
        <v>3</v>
      </c>
      <c r="K2" s="141">
        <v>15</v>
      </c>
      <c r="L2" s="141">
        <v>5</v>
      </c>
      <c r="M2" s="141">
        <v>7</v>
      </c>
      <c r="N2" s="142"/>
      <c r="O2" s="141">
        <v>2</v>
      </c>
      <c r="P2" s="141">
        <v>14</v>
      </c>
      <c r="Q2" s="141">
        <v>18</v>
      </c>
      <c r="R2" s="141">
        <v>8</v>
      </c>
      <c r="S2" s="141">
        <v>4</v>
      </c>
      <c r="T2" s="141">
        <v>10</v>
      </c>
      <c r="U2" s="141">
        <v>16</v>
      </c>
      <c r="V2" s="141">
        <v>12</v>
      </c>
      <c r="W2" s="141">
        <v>6</v>
      </c>
      <c r="X2" s="135"/>
      <c r="Y2" s="143">
        <f>MIN(Y5:Y33)</f>
        <v>87</v>
      </c>
      <c r="Z2" s="144">
        <f>MIN(Z5:Z33)</f>
        <v>73</v>
      </c>
      <c r="AA2" s="145">
        <v>69.400000000000006</v>
      </c>
      <c r="AB2" s="146">
        <v>73.599999999999994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352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116</v>
      </c>
      <c r="B3" s="149">
        <v>72</v>
      </c>
      <c r="C3" s="150">
        <v>130</v>
      </c>
      <c r="D3" s="151">
        <v>125</v>
      </c>
      <c r="E3" s="152">
        <v>4</v>
      </c>
      <c r="F3" s="153">
        <v>3</v>
      </c>
      <c r="G3" s="152">
        <v>5</v>
      </c>
      <c r="H3" s="152">
        <v>3</v>
      </c>
      <c r="I3" s="152">
        <v>4</v>
      </c>
      <c r="J3" s="152">
        <v>4</v>
      </c>
      <c r="K3" s="152">
        <v>4</v>
      </c>
      <c r="L3" s="152">
        <v>5</v>
      </c>
      <c r="M3" s="152">
        <v>4</v>
      </c>
      <c r="N3" s="154">
        <f>SUM(E3:M3)</f>
        <v>36</v>
      </c>
      <c r="O3" s="152">
        <v>4</v>
      </c>
      <c r="P3" s="152">
        <v>3</v>
      </c>
      <c r="Q3" s="152">
        <v>4</v>
      </c>
      <c r="R3" s="152">
        <v>3</v>
      </c>
      <c r="S3" s="152">
        <v>5</v>
      </c>
      <c r="T3" s="152">
        <v>4</v>
      </c>
      <c r="U3" s="152">
        <v>4</v>
      </c>
      <c r="V3" s="152">
        <v>4</v>
      </c>
      <c r="W3" s="152">
        <v>5</v>
      </c>
      <c r="X3" s="155">
        <f>SUM(O3:W3)</f>
        <v>36</v>
      </c>
      <c r="Y3" s="154">
        <f>SUM(N3,X3)</f>
        <v>72</v>
      </c>
      <c r="Z3" s="156">
        <f>MIN(Z4:Z33)</f>
        <v>73</v>
      </c>
      <c r="AA3" s="157">
        <v>70.3</v>
      </c>
      <c r="AB3" s="157">
        <v>68.3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353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3</v>
      </c>
      <c r="F4" s="164">
        <v>7</v>
      </c>
      <c r="G4" s="163">
        <v>17</v>
      </c>
      <c r="H4" s="163">
        <v>9</v>
      </c>
      <c r="I4" s="163">
        <v>13</v>
      </c>
      <c r="J4" s="163">
        <v>1</v>
      </c>
      <c r="K4" s="163">
        <v>15</v>
      </c>
      <c r="L4" s="163">
        <v>11</v>
      </c>
      <c r="M4" s="163">
        <v>5</v>
      </c>
      <c r="N4" s="165"/>
      <c r="O4" s="166">
        <v>12</v>
      </c>
      <c r="P4" s="163">
        <v>18</v>
      </c>
      <c r="Q4" s="163">
        <v>2</v>
      </c>
      <c r="R4" s="166">
        <v>6</v>
      </c>
      <c r="S4" s="163">
        <v>8</v>
      </c>
      <c r="T4" s="163">
        <v>10</v>
      </c>
      <c r="U4" s="163">
        <v>4</v>
      </c>
      <c r="V4" s="163">
        <v>16</v>
      </c>
      <c r="W4" s="163">
        <v>14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353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22.1</v>
      </c>
      <c r="C5" s="173">
        <f t="shared" ref="C5:C33" si="0">_xlfn.IFS($A$5:$A$33="Andi Grant",ROUND($B$5:$B$33*($C$2/113)-($B$3-$AA$2),0),$A$5:$A$33&lt;&gt;"Andi Grant",ROUND($B$5:$B$33*($C$3/113)-($B$3-$AA$3),0))</f>
        <v>24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4" si="1">SUM(O5:W5)</f>
        <v>0</v>
      </c>
      <c r="Y5" s="178" t="s">
        <v>20</v>
      </c>
      <c r="Z5" s="179" t="s">
        <v>20</v>
      </c>
      <c r="AA5" s="180">
        <f t="shared" ref="AA5:AA34" si="2">IF(X5&gt;0,ROUND(Y5-($AC$5:$AC$33+$B$3),0),0)</f>
        <v>0</v>
      </c>
      <c r="AC5" s="354">
        <f t="shared" ref="AC5:AC34" si="3">IF(D5&gt;0,D5,C5)</f>
        <v>24</v>
      </c>
      <c r="AD5" s="182"/>
      <c r="AE5" s="183">
        <f>HLOOKUP($AC5,HH!$A$2:$BC$20,E$4+1)</f>
        <v>2</v>
      </c>
      <c r="AF5" s="183">
        <f>HLOOKUP($AC5,HH!$A$2:$BC$20,F$4+1)</f>
        <v>1</v>
      </c>
      <c r="AG5" s="183">
        <f>HLOOKUP($AC5,HH!$A$2:$BC$20,G$4+1)</f>
        <v>1</v>
      </c>
      <c r="AH5" s="183">
        <f>HLOOKUP($AC5,HH!$A$2:$BC$20,H$4+1)</f>
        <v>1</v>
      </c>
      <c r="AI5" s="183">
        <f>HLOOKUP($AC5,HH!$A$2:$BC$20,I$4+1)</f>
        <v>1</v>
      </c>
      <c r="AJ5" s="183">
        <f>HLOOKUP($AC5,HH!$A$2:$BC$20,J$4+1)</f>
        <v>2</v>
      </c>
      <c r="AK5" s="183">
        <f>HLOOKUP($AC5,HH!$A$2:$BC$20,K$4+1)</f>
        <v>1</v>
      </c>
      <c r="AL5" s="357">
        <f>HLOOKUP($AC5,HH!$A$2:$BC$20,L$4+1)</f>
        <v>1</v>
      </c>
      <c r="AM5" s="183">
        <f>HLOOKUP($AC5,HH!$A$2:$BC$20,M$4+1)</f>
        <v>2</v>
      </c>
      <c r="AN5" s="183"/>
      <c r="AO5" s="183">
        <f>HLOOKUP($AC5,HH!$A$2:$BC$20,O$4+1)</f>
        <v>1</v>
      </c>
      <c r="AP5" s="183">
        <f>HLOOKUP($AC5,HH!$A$2:$BC$20,P$4+1)</f>
        <v>1</v>
      </c>
      <c r="AQ5" s="183">
        <f>HLOOKUP($AC5,HH!$A$2:$BC$20,Q$4+1)</f>
        <v>2</v>
      </c>
      <c r="AR5" s="183">
        <f>HLOOKUP($AC5,HH!$A$2:$BC$20,R$4+1)</f>
        <v>2</v>
      </c>
      <c r="AS5" s="183">
        <f>HLOOKUP($AC5,HH!$A$2:$BC$20,S$4+1)</f>
        <v>1</v>
      </c>
      <c r="AT5" s="183">
        <f>HLOOKUP($AC5,HH!$A$2:$BC$20,T$4+1)</f>
        <v>1</v>
      </c>
      <c r="AU5" s="183">
        <f>HLOOKUP($AC5,HH!$A$2:$BC$20,U$4+1)</f>
        <v>2</v>
      </c>
      <c r="AV5" s="183">
        <f>HLOOKUP($AC5,HH!$A$2:$BC$20,V$4+1)</f>
        <v>1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9</v>
      </c>
      <c r="D6" s="173">
        <f t="shared" ref="D6:D32" si="4">_xlfn.IFS($A$5:$A$33="Andi Grant",ROUND($B$5:$B$33*($D$2/113)-($B$3-$AB$2),0),$A$5:$A$33&lt;&gt;"Andi Grant",ROUND($B$5:$B$33*($D$3/113)-($B$3-$AB$3),0))</f>
        <v>14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4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2"/>
        <v>0</v>
      </c>
      <c r="AC6" s="354">
        <f t="shared" si="3"/>
        <v>14</v>
      </c>
      <c r="AD6" s="182"/>
      <c r="AE6" s="183">
        <f>HLOOKUP($AC6,HH!$A$2:$BC$20,E$4+1)</f>
        <v>1</v>
      </c>
      <c r="AF6" s="183">
        <f>HLOOKUP($AC6,HH!$A$2:$BC$20,F$4+1)</f>
        <v>1</v>
      </c>
      <c r="AG6" s="183">
        <f>HLOOKUP($AC6,HH!$A$2:$BC$20,G$4+1)</f>
        <v>0</v>
      </c>
      <c r="AH6" s="183">
        <f>HLOOKUP($AC6,HH!$A$2:$BC$20,H$4+1)</f>
        <v>1</v>
      </c>
      <c r="AI6" s="183">
        <f>HLOOKUP($AC6,HH!$A$2:$BC$20,I$4+1)</f>
        <v>1</v>
      </c>
      <c r="AJ6" s="183">
        <f>HLOOKUP($AC6,HH!$A$2:$BC$20,J$4+1)</f>
        <v>1</v>
      </c>
      <c r="AK6" s="183">
        <f>HLOOKUP($AC6,HH!$A$2:$BC$20,K$4+1)</f>
        <v>0</v>
      </c>
      <c r="AL6" s="357">
        <f>HLOOKUP($AC6,HH!$A$2:$BC$20,L$4+1)</f>
        <v>1</v>
      </c>
      <c r="AM6" s="183">
        <f>HLOOKUP($AC6,HH!$A$2:$BC$20,M$4+1)</f>
        <v>1</v>
      </c>
      <c r="AN6" s="183"/>
      <c r="AO6" s="183">
        <f>HLOOKUP($AC6,HH!$A$2:$BC$20,O$4+1)</f>
        <v>1</v>
      </c>
      <c r="AP6" s="183">
        <f>HLOOKUP($AC6,HH!$A$2:$BC$20,P$4+1)</f>
        <v>0</v>
      </c>
      <c r="AQ6" s="183">
        <f>HLOOKUP($AC6,HH!$A$2:$BC$20,Q$4+1)</f>
        <v>1</v>
      </c>
      <c r="AR6" s="183">
        <f>HLOOKUP($AC6,HH!$A$2:$BC$20,R$4+1)</f>
        <v>1</v>
      </c>
      <c r="AS6" s="183">
        <f>HLOOKUP($AC6,HH!$A$2:$BC$20,S$4+1)</f>
        <v>1</v>
      </c>
      <c r="AT6" s="183">
        <f>HLOOKUP($AC6,HH!$A$2:$BC$20,T$4+1)</f>
        <v>1</v>
      </c>
      <c r="AU6" s="183">
        <f>HLOOKUP($AC6,HH!$A$2:$BC$20,U$4+1)</f>
        <v>1</v>
      </c>
      <c r="AV6" s="183">
        <f>HLOOKUP($AC6,HH!$A$2:$BC$20,V$4+1)</f>
        <v>0</v>
      </c>
      <c r="AW6" s="183">
        <f>HLOOKUP($AC6,HH!$A$2:$BC$20,W$4+1)</f>
        <v>1</v>
      </c>
    </row>
    <row r="7" spans="1:49" ht="13.65" customHeight="1" x14ac:dyDescent="0.25">
      <c r="A7" s="185" t="s">
        <v>23</v>
      </c>
      <c r="B7" s="186">
        <v>27.2</v>
      </c>
      <c r="C7" s="173">
        <f t="shared" si="0"/>
        <v>30</v>
      </c>
      <c r="D7" s="173">
        <f t="shared" si="4"/>
        <v>26</v>
      </c>
      <c r="E7" s="174">
        <v>6</v>
      </c>
      <c r="F7" s="175">
        <v>5</v>
      </c>
      <c r="G7" s="174">
        <v>7</v>
      </c>
      <c r="H7" s="174">
        <v>4</v>
      </c>
      <c r="I7" s="174">
        <v>4</v>
      </c>
      <c r="J7" s="174">
        <v>6</v>
      </c>
      <c r="K7" s="174">
        <v>4</v>
      </c>
      <c r="L7" s="174">
        <v>8</v>
      </c>
      <c r="M7" s="174">
        <v>6</v>
      </c>
      <c r="N7" s="134">
        <f t="shared" si="5"/>
        <v>50</v>
      </c>
      <c r="O7" s="176">
        <v>4</v>
      </c>
      <c r="P7" s="174">
        <v>2</v>
      </c>
      <c r="Q7" s="174">
        <v>6</v>
      </c>
      <c r="R7" s="174">
        <v>4</v>
      </c>
      <c r="S7" s="174">
        <v>6</v>
      </c>
      <c r="T7" s="176">
        <v>6</v>
      </c>
      <c r="U7" s="174">
        <v>6</v>
      </c>
      <c r="V7" s="174">
        <v>6</v>
      </c>
      <c r="W7" s="176">
        <v>11</v>
      </c>
      <c r="X7" s="177">
        <f t="shared" si="1"/>
        <v>51</v>
      </c>
      <c r="Y7" s="178">
        <f t="shared" ref="Y7:Y33" si="6">SUM(N7+X7)</f>
        <v>101</v>
      </c>
      <c r="Z7" s="179">
        <f t="shared" ref="Z7:Z33" si="7">IF(AC7&lt;37,(SUM(ROUND(Y7-AC7,0))),"")</f>
        <v>75</v>
      </c>
      <c r="AA7" s="180">
        <f t="shared" si="2"/>
        <v>3</v>
      </c>
      <c r="AC7" s="354">
        <f t="shared" si="3"/>
        <v>26</v>
      </c>
      <c r="AD7" s="182">
        <v>1</v>
      </c>
      <c r="AE7" s="183">
        <f>HLOOKUP($AC7,HH!$A$2:$BC$20,E$4+1)</f>
        <v>2</v>
      </c>
      <c r="AF7" s="183">
        <f>HLOOKUP($AC7,HH!$A$2:$BC$20,F$4+1)</f>
        <v>2</v>
      </c>
      <c r="AG7" s="183">
        <f>HLOOKUP($AC7,HH!$A$2:$BC$20,G$4+1)</f>
        <v>1</v>
      </c>
      <c r="AH7" s="183">
        <f>HLOOKUP($AC7,HH!$A$2:$BC$20,H$4+1)</f>
        <v>1</v>
      </c>
      <c r="AI7" s="183">
        <f>HLOOKUP($AC7,HH!$A$2:$BC$20,I$4+1)</f>
        <v>1</v>
      </c>
      <c r="AJ7" s="183">
        <f>HLOOKUP($AC7,HH!$A$2:$BC$20,J$4+1)</f>
        <v>2</v>
      </c>
      <c r="AK7" s="183">
        <f>HLOOKUP($AC7,HH!$A$2:$BC$20,K$4+1)</f>
        <v>1</v>
      </c>
      <c r="AL7" s="357">
        <f>HLOOKUP($AC7,HH!$A$2:$BC$20,L$4+1)</f>
        <v>1</v>
      </c>
      <c r="AM7" s="183">
        <f>HLOOKUP($AC7,HH!$A$2:$BC$20,M$4+1)</f>
        <v>2</v>
      </c>
      <c r="AN7" s="183"/>
      <c r="AO7" s="183">
        <f>HLOOKUP($AC7,HH!$A$2:$BC$20,O$4+1)</f>
        <v>1</v>
      </c>
      <c r="AP7" s="183">
        <f>HLOOKUP($AC7,HH!$A$2:$BC$20,P$4+1)</f>
        <v>1</v>
      </c>
      <c r="AQ7" s="183">
        <f>HLOOKUP($AC7,HH!$A$2:$BC$20,Q$4+1)</f>
        <v>2</v>
      </c>
      <c r="AR7" s="183">
        <f>HLOOKUP($AC7,HH!$A$2:$BC$20,R$4+1)</f>
        <v>2</v>
      </c>
      <c r="AS7" s="183">
        <f>HLOOKUP($AC7,HH!$A$2:$BC$20,S$4+1)</f>
        <v>2</v>
      </c>
      <c r="AT7" s="183">
        <f>HLOOKUP($AC7,HH!$A$2:$BC$20,T$4+1)</f>
        <v>1</v>
      </c>
      <c r="AU7" s="183">
        <f>HLOOKUP($AC7,HH!$A$2:$BC$20,U$4+1)</f>
        <v>2</v>
      </c>
      <c r="AV7" s="183">
        <f>HLOOKUP($AC7,HH!$A$2:$BC$20,V$4+1)</f>
        <v>1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186">
        <v>29.4</v>
      </c>
      <c r="C8" s="173">
        <f t="shared" si="0"/>
        <v>32</v>
      </c>
      <c r="D8" s="173">
        <v>0</v>
      </c>
      <c r="E8" s="174">
        <v>6</v>
      </c>
      <c r="F8" s="175">
        <v>3</v>
      </c>
      <c r="G8" s="174">
        <v>11</v>
      </c>
      <c r="H8" s="174">
        <v>4</v>
      </c>
      <c r="I8" s="174">
        <v>6</v>
      </c>
      <c r="J8" s="174">
        <v>8</v>
      </c>
      <c r="K8" s="174">
        <v>7</v>
      </c>
      <c r="L8" s="174">
        <v>8</v>
      </c>
      <c r="M8" s="174">
        <v>10</v>
      </c>
      <c r="N8" s="134">
        <f t="shared" si="5"/>
        <v>63</v>
      </c>
      <c r="O8" s="176">
        <v>5</v>
      </c>
      <c r="P8" s="174">
        <v>4</v>
      </c>
      <c r="Q8" s="174">
        <v>9</v>
      </c>
      <c r="R8" s="174">
        <v>9</v>
      </c>
      <c r="S8" s="174">
        <v>10</v>
      </c>
      <c r="T8" s="174">
        <v>9</v>
      </c>
      <c r="U8" s="174">
        <v>6</v>
      </c>
      <c r="V8" s="174">
        <v>7</v>
      </c>
      <c r="W8" s="176">
        <v>7</v>
      </c>
      <c r="X8" s="177">
        <f t="shared" si="1"/>
        <v>66</v>
      </c>
      <c r="Y8" s="178">
        <f t="shared" si="6"/>
        <v>129</v>
      </c>
      <c r="Z8" s="179">
        <f t="shared" si="7"/>
        <v>97</v>
      </c>
      <c r="AA8" s="180">
        <f t="shared" si="2"/>
        <v>25</v>
      </c>
      <c r="AC8" s="354">
        <f t="shared" si="3"/>
        <v>32</v>
      </c>
      <c r="AD8" s="182">
        <v>3</v>
      </c>
      <c r="AE8" s="183">
        <f>HLOOKUP($AC8,HH!$A$2:$BC$20,E$4+1)</f>
        <v>2</v>
      </c>
      <c r="AF8" s="183">
        <f>HLOOKUP($AC8,HH!$A$2:$BC$20,F$4+1)</f>
        <v>2</v>
      </c>
      <c r="AG8" s="183">
        <f>HLOOKUP($AC8,HH!$A$2:$BC$20,G$4+1)</f>
        <v>1</v>
      </c>
      <c r="AH8" s="183">
        <f>HLOOKUP($AC8,HH!$A$2:$BC$20,H$4+1)</f>
        <v>2</v>
      </c>
      <c r="AI8" s="183">
        <f>HLOOKUP($AC8,HH!$A$2:$BC$20,I$4+1)</f>
        <v>2</v>
      </c>
      <c r="AJ8" s="183">
        <f>HLOOKUP($AC8,HH!$A$2:$BC$20,J$4+1)</f>
        <v>2</v>
      </c>
      <c r="AK8" s="183">
        <f>HLOOKUP($AC8,HH!$A$2:$BC$20,K$4+1)</f>
        <v>1</v>
      </c>
      <c r="AL8" s="357">
        <f>HLOOKUP($AC8,HH!$A$2:$BC$20,L$4+1)</f>
        <v>2</v>
      </c>
      <c r="AM8" s="183">
        <f>HLOOKUP($AC8,HH!$A$2:$BC$20,M$4+1)</f>
        <v>2</v>
      </c>
      <c r="AN8" s="183"/>
      <c r="AO8" s="183">
        <f>HLOOKUP($AC8,HH!$A$2:$BC$20,O$4+1)</f>
        <v>2</v>
      </c>
      <c r="AP8" s="183">
        <f>HLOOKUP($AC8,HH!$A$2:$BC$20,P$4+1)</f>
        <v>1</v>
      </c>
      <c r="AQ8" s="183">
        <f>HLOOKUP($AC8,HH!$A$2:$BC$20,Q$4+1)</f>
        <v>2</v>
      </c>
      <c r="AR8" s="183">
        <f>HLOOKUP($AC8,HH!$A$2:$BC$20,R$4+1)</f>
        <v>2</v>
      </c>
      <c r="AS8" s="183">
        <f>HLOOKUP($AC8,HH!$A$2:$BC$20,S$4+1)</f>
        <v>2</v>
      </c>
      <c r="AT8" s="183">
        <f>HLOOKUP($AC8,HH!$A$2:$BC$20,T$4+1)</f>
        <v>2</v>
      </c>
      <c r="AU8" s="183">
        <f>HLOOKUP($AC8,HH!$A$2:$BC$20,U$4+1)</f>
        <v>2</v>
      </c>
      <c r="AV8" s="183">
        <f>HLOOKUP($AC8,HH!$A$2:$BC$20,V$4+1)</f>
        <v>1</v>
      </c>
      <c r="AW8" s="183">
        <f>HLOOKUP($AC8,HH!$A$2:$BC$20,W$4+1)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17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354">
        <f t="shared" si="3"/>
        <v>17</v>
      </c>
      <c r="AD9" s="182"/>
      <c r="AE9" s="183">
        <f>HLOOKUP($AC9,HH!$A$2:$BC$20,E$4+1)</f>
        <v>1</v>
      </c>
      <c r="AF9" s="183">
        <f>HLOOKUP($AC9,HH!$A$2:$BC$20,F$4+1)</f>
        <v>1</v>
      </c>
      <c r="AG9" s="183">
        <f>HLOOKUP($AC9,HH!$A$2:$BC$20,G$4+1)</f>
        <v>1</v>
      </c>
      <c r="AH9" s="183">
        <f>HLOOKUP($AC9,HH!$A$2:$BC$20,H$4+1)</f>
        <v>1</v>
      </c>
      <c r="AI9" s="183">
        <f>HLOOKUP($AC9,HH!$A$2:$BC$20,I$4+1)</f>
        <v>1</v>
      </c>
      <c r="AJ9" s="183">
        <f>HLOOKUP($AC9,HH!$A$2:$BC$20,J$4+1)</f>
        <v>1</v>
      </c>
      <c r="AK9" s="183">
        <f>HLOOKUP($AC9,HH!$A$2:$BC$20,K$4+1)</f>
        <v>1</v>
      </c>
      <c r="AL9" s="357">
        <f>HLOOKUP($AC9,HH!$A$2:$BC$20,L$4+1)</f>
        <v>1</v>
      </c>
      <c r="AM9" s="183">
        <f>HLOOKUP($AC9,HH!$A$2:$BC$20,M$4+1)</f>
        <v>1</v>
      </c>
      <c r="AN9" s="183"/>
      <c r="AO9" s="183">
        <f>HLOOKUP($AC9,HH!$A$2:$BC$20,O$4+1)</f>
        <v>1</v>
      </c>
      <c r="AP9" s="183">
        <f>HLOOKUP($AC9,HH!$A$2:$BC$20,P$4+1)</f>
        <v>0</v>
      </c>
      <c r="AQ9" s="183">
        <f>HLOOKUP($AC9,HH!$A$2:$BC$20,Q$4+1)</f>
        <v>1</v>
      </c>
      <c r="AR9" s="183">
        <f>HLOOKUP($AC9,HH!$A$2:$BC$20,R$4+1)</f>
        <v>1</v>
      </c>
      <c r="AS9" s="183">
        <f>HLOOKUP($AC9,HH!$A$2:$BC$20,S$4+1)</f>
        <v>1</v>
      </c>
      <c r="AT9" s="183">
        <f>HLOOKUP($AC9,HH!$A$2:$BC$20,T$4+1)</f>
        <v>1</v>
      </c>
      <c r="AU9" s="183">
        <f>HLOOKUP($AC9,HH!$A$2:$BC$20,U$4+1)</f>
        <v>1</v>
      </c>
      <c r="AV9" s="183">
        <f>HLOOKUP($AC9,HH!$A$2:$BC$20,V$4+1)</f>
        <v>1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186">
        <v>12.1</v>
      </c>
      <c r="C10" s="173">
        <f t="shared" si="0"/>
        <v>12</v>
      </c>
      <c r="D10" s="173">
        <v>0</v>
      </c>
      <c r="E10" s="174">
        <v>5</v>
      </c>
      <c r="F10" s="175">
        <v>4</v>
      </c>
      <c r="G10" s="174">
        <v>5</v>
      </c>
      <c r="H10" s="174">
        <v>4</v>
      </c>
      <c r="I10" s="174">
        <v>6</v>
      </c>
      <c r="J10" s="174">
        <v>5</v>
      </c>
      <c r="K10" s="174">
        <v>6</v>
      </c>
      <c r="L10" s="174">
        <v>6</v>
      </c>
      <c r="M10" s="174">
        <v>4</v>
      </c>
      <c r="N10" s="134">
        <f t="shared" si="5"/>
        <v>45</v>
      </c>
      <c r="O10" s="176">
        <v>5</v>
      </c>
      <c r="P10" s="174">
        <v>3</v>
      </c>
      <c r="Q10" s="174">
        <v>5</v>
      </c>
      <c r="R10" s="174">
        <v>5</v>
      </c>
      <c r="S10" s="174">
        <v>7</v>
      </c>
      <c r="T10" s="174">
        <v>6</v>
      </c>
      <c r="U10" s="174">
        <v>5</v>
      </c>
      <c r="V10" s="174">
        <v>8</v>
      </c>
      <c r="W10" s="176">
        <v>8</v>
      </c>
      <c r="X10" s="177">
        <f t="shared" si="1"/>
        <v>52</v>
      </c>
      <c r="Y10" s="178">
        <f t="shared" si="6"/>
        <v>97</v>
      </c>
      <c r="Z10" s="179">
        <f t="shared" si="7"/>
        <v>85</v>
      </c>
      <c r="AA10" s="180">
        <f t="shared" si="2"/>
        <v>13</v>
      </c>
      <c r="AC10" s="354">
        <f t="shared" si="3"/>
        <v>12</v>
      </c>
      <c r="AD10" s="182">
        <v>3</v>
      </c>
      <c r="AE10" s="183">
        <f>HLOOKUP($AC10,HH!$A$2:$BC$20,E$4+1)</f>
        <v>1</v>
      </c>
      <c r="AF10" s="183">
        <f>HLOOKUP($AC10,HH!$A$2:$BC$20,F$4+1)</f>
        <v>1</v>
      </c>
      <c r="AG10" s="183">
        <f>HLOOKUP($AC10,HH!$A$2:$BC$20,G$4+1)</f>
        <v>0</v>
      </c>
      <c r="AH10" s="183">
        <f>HLOOKUP($AC10,HH!$A$2:$BC$20,H$4+1)</f>
        <v>1</v>
      </c>
      <c r="AI10" s="183">
        <f>HLOOKUP($AC10,HH!$A$2:$BC$20,I$4+1)</f>
        <v>0</v>
      </c>
      <c r="AJ10" s="183">
        <f>HLOOKUP($AC10,HH!$A$2:$BC$20,J$4+1)</f>
        <v>1</v>
      </c>
      <c r="AK10" s="183">
        <f>HLOOKUP($AC10,HH!$A$2:$BC$20,K$4+1)</f>
        <v>0</v>
      </c>
      <c r="AL10" s="357">
        <f>HLOOKUP($AC10,HH!$A$2:$BC$20,L$4+1)</f>
        <v>1</v>
      </c>
      <c r="AM10" s="183">
        <f>HLOOKUP($AC10,HH!$A$2:$BC$20,M$4+1)</f>
        <v>1</v>
      </c>
      <c r="AN10" s="183"/>
      <c r="AO10" s="183">
        <f>HLOOKUP($AC10,HH!$A$2:$BC$20,O$4+1)</f>
        <v>1</v>
      </c>
      <c r="AP10" s="183">
        <f>HLOOKUP($AC10,HH!$A$2:$BC$20,P$4+1)</f>
        <v>0</v>
      </c>
      <c r="AQ10" s="183">
        <f>HLOOKUP($AC10,HH!$A$2:$BC$20,Q$4+1)</f>
        <v>1</v>
      </c>
      <c r="AR10" s="183">
        <f>HLOOKUP($AC10,HH!$A$2:$BC$20,R$4+1)</f>
        <v>1</v>
      </c>
      <c r="AS10" s="183">
        <f>HLOOKUP($AC10,HH!$A$2:$BC$20,S$4+1)</f>
        <v>1</v>
      </c>
      <c r="AT10" s="183">
        <f>HLOOKUP($AC10,HH!$A$2:$BC$20,T$4+1)</f>
        <v>1</v>
      </c>
      <c r="AU10" s="183">
        <f>HLOOKUP($AC10,HH!$A$2:$BC$20,U$4+1)</f>
        <v>1</v>
      </c>
      <c r="AV10" s="183">
        <f>HLOOKUP($AC10,HH!$A$2:$BC$20,V$4+1)</f>
        <v>0</v>
      </c>
      <c r="AW10" s="183">
        <f>HLOOKUP($AC10,HH!$A$2:$BC$20,W$4+1)</f>
        <v>0</v>
      </c>
    </row>
    <row r="11" spans="1:49" ht="13.65" customHeight="1" x14ac:dyDescent="0.25">
      <c r="A11" s="185" t="s">
        <v>38</v>
      </c>
      <c r="B11" s="186">
        <v>19.5</v>
      </c>
      <c r="C11" s="173">
        <f t="shared" si="0"/>
        <v>21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354">
        <f>IF(D11&gt;0,D11,C11)</f>
        <v>21</v>
      </c>
      <c r="AD11" s="182"/>
      <c r="AE11" s="183">
        <f>HLOOKUP($AC11,HH!$A$2:$BC$20,E$4+1)</f>
        <v>2</v>
      </c>
      <c r="AF11" s="183">
        <f>HLOOKUP($AC11,HH!$A$2:$BC$20,F$4+1)</f>
        <v>1</v>
      </c>
      <c r="AG11" s="183">
        <f>HLOOKUP($AC11,HH!$A$2:$BC$20,G$4+1)</f>
        <v>1</v>
      </c>
      <c r="AH11" s="183">
        <f>HLOOKUP($AC11,HH!$A$2:$BC$20,H$4+1)</f>
        <v>1</v>
      </c>
      <c r="AI11" s="183">
        <f>HLOOKUP($AC11,HH!$A$2:$BC$20,I$4+1)</f>
        <v>1</v>
      </c>
      <c r="AJ11" s="183">
        <f>HLOOKUP($AC11,HH!$A$2:$BC$20,J$4+1)</f>
        <v>2</v>
      </c>
      <c r="AK11" s="183">
        <f>HLOOKUP($AC11,HH!$A$2:$BC$20,K$4+1)</f>
        <v>1</v>
      </c>
      <c r="AL11" s="357">
        <f>HLOOKUP($AC11,HH!$A$2:$BC$20,L$4+1)</f>
        <v>1</v>
      </c>
      <c r="AM11" s="183">
        <f>HLOOKUP($AC11,HH!$A$2:$BC$20,M$4+1)</f>
        <v>1</v>
      </c>
      <c r="AN11" s="183"/>
      <c r="AO11" s="183">
        <f>HLOOKUP($AC11,HH!$A$2:$BC$20,O$4+1)</f>
        <v>1</v>
      </c>
      <c r="AP11" s="183">
        <f>HLOOKUP($AC11,HH!$A$2:$BC$20,P$4+1)</f>
        <v>1</v>
      </c>
      <c r="AQ11" s="183">
        <f>HLOOKUP($AC11,HH!$A$2:$BC$20,Q$4+1)</f>
        <v>2</v>
      </c>
      <c r="AR11" s="183">
        <f>HLOOKUP($AC11,HH!$A$2:$BC$20,R$4+1)</f>
        <v>1</v>
      </c>
      <c r="AS11" s="183">
        <f>HLOOKUP($AC11,HH!$A$2:$BC$20,S$4+1)</f>
        <v>1</v>
      </c>
      <c r="AT11" s="183">
        <f>HLOOKUP($AC11,HH!$A$2:$BC$20,T$4+1)</f>
        <v>1</v>
      </c>
      <c r="AU11" s="183">
        <f>HLOOKUP($AC11,HH!$A$2:$BC$20,U$4+1)</f>
        <v>1</v>
      </c>
      <c r="AV11" s="183">
        <f>HLOOKUP($AC11,HH!$A$2:$BC$20,V$4+1)</f>
        <v>1</v>
      </c>
      <c r="AW11" s="183">
        <f>HLOOKUP($AC11,HH!$A$2:$BC$20,W$4+1)</f>
        <v>1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29</v>
      </c>
      <c r="D12" s="173">
        <f t="shared" si="4"/>
        <v>26</v>
      </c>
      <c r="E12" s="174">
        <v>6</v>
      </c>
      <c r="F12" s="175">
        <v>4</v>
      </c>
      <c r="G12" s="174">
        <v>6</v>
      </c>
      <c r="H12" s="174">
        <v>5</v>
      </c>
      <c r="I12" s="174">
        <v>7</v>
      </c>
      <c r="J12" s="174">
        <v>9</v>
      </c>
      <c r="K12" s="174">
        <v>6</v>
      </c>
      <c r="L12" s="174">
        <v>8</v>
      </c>
      <c r="M12" s="174">
        <v>6</v>
      </c>
      <c r="N12" s="134">
        <f t="shared" si="5"/>
        <v>57</v>
      </c>
      <c r="O12" s="176">
        <v>6</v>
      </c>
      <c r="P12" s="174">
        <v>4</v>
      </c>
      <c r="Q12" s="174">
        <v>6</v>
      </c>
      <c r="R12" s="174">
        <v>3</v>
      </c>
      <c r="S12" s="174">
        <v>6</v>
      </c>
      <c r="T12" s="174">
        <v>6</v>
      </c>
      <c r="U12" s="174">
        <v>5</v>
      </c>
      <c r="V12" s="174">
        <v>6</v>
      </c>
      <c r="W12" s="176">
        <v>7</v>
      </c>
      <c r="X12" s="177">
        <f t="shared" si="1"/>
        <v>49</v>
      </c>
      <c r="Y12" s="178">
        <f t="shared" si="6"/>
        <v>106</v>
      </c>
      <c r="Z12" s="179">
        <f t="shared" si="7"/>
        <v>80</v>
      </c>
      <c r="AA12" s="180">
        <f t="shared" si="2"/>
        <v>8</v>
      </c>
      <c r="AC12" s="354">
        <f t="shared" si="3"/>
        <v>26</v>
      </c>
      <c r="AD12" s="182">
        <v>4</v>
      </c>
      <c r="AE12" s="183">
        <f>HLOOKUP($AC12,HH!$A$2:$BC$20,E$4+1)</f>
        <v>2</v>
      </c>
      <c r="AF12" s="183">
        <f>HLOOKUP($AC12,HH!$A$2:$BC$20,F$4+1)</f>
        <v>2</v>
      </c>
      <c r="AG12" s="183">
        <f>HLOOKUP($AC12,HH!$A$2:$BC$20,G$4+1)</f>
        <v>1</v>
      </c>
      <c r="AH12" s="183">
        <f>HLOOKUP($AC12,HH!$A$2:$BC$20,H$4+1)</f>
        <v>1</v>
      </c>
      <c r="AI12" s="183">
        <f>HLOOKUP($AC12,HH!$A$2:$BC$20,I$4+1)</f>
        <v>1</v>
      </c>
      <c r="AJ12" s="183">
        <f>HLOOKUP($AC12,HH!$A$2:$BC$20,J$4+1)</f>
        <v>2</v>
      </c>
      <c r="AK12" s="183">
        <f>HLOOKUP($AC12,HH!$A$2:$BC$20,K$4+1)</f>
        <v>1</v>
      </c>
      <c r="AL12" s="357">
        <f>HLOOKUP($AC12,HH!$A$2:$BC$20,L$4+1)</f>
        <v>1</v>
      </c>
      <c r="AM12" s="183">
        <f>HLOOKUP($AC12,HH!$A$2:$BC$20,M$4+1)</f>
        <v>2</v>
      </c>
      <c r="AN12" s="183"/>
      <c r="AO12" s="183">
        <f>HLOOKUP($AC12,HH!$A$2:$BC$20,O$4+1)</f>
        <v>1</v>
      </c>
      <c r="AP12" s="183">
        <f>HLOOKUP($AC12,HH!$A$2:$BC$20,P$4+1)</f>
        <v>1</v>
      </c>
      <c r="AQ12" s="183">
        <f>HLOOKUP($AC12,HH!$A$2:$BC$20,Q$4+1)</f>
        <v>2</v>
      </c>
      <c r="AR12" s="183">
        <f>HLOOKUP($AC12,HH!$A$2:$BC$20,R$4+1)</f>
        <v>2</v>
      </c>
      <c r="AS12" s="183">
        <f>HLOOKUP($AC12,HH!$A$2:$BC$20,S$4+1)</f>
        <v>2</v>
      </c>
      <c r="AT12" s="183">
        <f>HLOOKUP($AC12,HH!$A$2:$BC$20,T$4+1)</f>
        <v>1</v>
      </c>
      <c r="AU12" s="183">
        <f>HLOOKUP($AC12,HH!$A$2:$BC$20,U$4+1)</f>
        <v>2</v>
      </c>
      <c r="AV12" s="183">
        <f>HLOOKUP($AC12,HH!$A$2:$BC$20,V$4+1)</f>
        <v>1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12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5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2"/>
        <v>0</v>
      </c>
      <c r="AC13" s="354">
        <f t="shared" si="3"/>
        <v>12</v>
      </c>
      <c r="AD13" s="182"/>
      <c r="AE13" s="183">
        <f>HLOOKUP($AC13,HH!$A$2:$BC$20,E$4+1)</f>
        <v>1</v>
      </c>
      <c r="AF13" s="183">
        <f>HLOOKUP($AC13,HH!$A$2:$BC$20,F$4+1)</f>
        <v>1</v>
      </c>
      <c r="AG13" s="183">
        <f>HLOOKUP($AC13,HH!$A$2:$BC$20,G$4+1)</f>
        <v>0</v>
      </c>
      <c r="AH13" s="183">
        <f>HLOOKUP($AC13,HH!$A$2:$BC$20,H$4+1)</f>
        <v>1</v>
      </c>
      <c r="AI13" s="183">
        <f>HLOOKUP($AC13,HH!$A$2:$BC$20,I$4+1)</f>
        <v>0</v>
      </c>
      <c r="AJ13" s="183">
        <f>HLOOKUP($AC13,HH!$A$2:$BC$20,J$4+1)</f>
        <v>1</v>
      </c>
      <c r="AK13" s="183">
        <f>HLOOKUP($AC13,HH!$A$2:$BC$20,K$4+1)</f>
        <v>0</v>
      </c>
      <c r="AL13" s="357">
        <f>HLOOKUP($AC13,HH!$A$2:$BC$20,L$4+1)</f>
        <v>1</v>
      </c>
      <c r="AM13" s="183">
        <f>HLOOKUP($AC13,HH!$A$2:$BC$20,M$4+1)</f>
        <v>1</v>
      </c>
      <c r="AN13" s="183"/>
      <c r="AO13" s="183">
        <f>HLOOKUP($AC13,HH!$A$2:$BC$20,O$4+1)</f>
        <v>1</v>
      </c>
      <c r="AP13" s="183">
        <f>HLOOKUP($AC13,HH!$A$2:$BC$20,P$4+1)</f>
        <v>0</v>
      </c>
      <c r="AQ13" s="183">
        <f>HLOOKUP($AC13,HH!$A$2:$BC$20,Q$4+1)</f>
        <v>1</v>
      </c>
      <c r="AR13" s="183">
        <f>HLOOKUP($AC13,HH!$A$2:$BC$20,R$4+1)</f>
        <v>1</v>
      </c>
      <c r="AS13" s="183">
        <f>HLOOKUP($AC13,HH!$A$2:$BC$20,S$4+1)</f>
        <v>1</v>
      </c>
      <c r="AT13" s="183">
        <f>HLOOKUP($AC13,HH!$A$2:$BC$20,T$4+1)</f>
        <v>1</v>
      </c>
      <c r="AU13" s="183">
        <f>HLOOKUP($AC13,HH!$A$2:$BC$20,U$4+1)</f>
        <v>1</v>
      </c>
      <c r="AV13" s="183">
        <f>HLOOKUP($AC13,HH!$A$2:$BC$20,V$4+1)</f>
        <v>0</v>
      </c>
      <c r="AW13" s="183">
        <f>HLOOKUP($AC13,HH!$A$2:$BC$20,W$4+1)</f>
        <v>0</v>
      </c>
    </row>
    <row r="14" spans="1:49" ht="13.65" customHeight="1" x14ac:dyDescent="0.25">
      <c r="A14" s="185" t="s">
        <v>44</v>
      </c>
      <c r="B14" s="186">
        <v>47.1</v>
      </c>
      <c r="C14" s="173">
        <f t="shared" si="0"/>
        <v>52</v>
      </c>
      <c r="D14" s="173">
        <f t="shared" si="4"/>
        <v>48</v>
      </c>
      <c r="E14" s="174">
        <v>7</v>
      </c>
      <c r="F14" s="175">
        <v>4</v>
      </c>
      <c r="G14" s="174">
        <v>7</v>
      </c>
      <c r="H14" s="174">
        <v>5</v>
      </c>
      <c r="I14" s="174">
        <v>10</v>
      </c>
      <c r="J14" s="174">
        <v>8</v>
      </c>
      <c r="K14" s="174">
        <v>7</v>
      </c>
      <c r="L14" s="174">
        <v>10</v>
      </c>
      <c r="M14" s="174">
        <v>8</v>
      </c>
      <c r="N14" s="134">
        <f t="shared" si="5"/>
        <v>66</v>
      </c>
      <c r="O14" s="176">
        <v>8</v>
      </c>
      <c r="P14" s="174">
        <v>7</v>
      </c>
      <c r="Q14" s="174">
        <v>9</v>
      </c>
      <c r="R14" s="174">
        <v>5</v>
      </c>
      <c r="S14" s="174">
        <v>8</v>
      </c>
      <c r="T14" s="174">
        <v>8</v>
      </c>
      <c r="U14" s="174">
        <v>6</v>
      </c>
      <c r="V14" s="174">
        <v>8</v>
      </c>
      <c r="W14" s="176">
        <v>8</v>
      </c>
      <c r="X14" s="177">
        <f t="shared" si="1"/>
        <v>67</v>
      </c>
      <c r="Y14" s="178">
        <f t="shared" si="6"/>
        <v>133</v>
      </c>
      <c r="Z14" s="179" t="str">
        <f t="shared" si="7"/>
        <v/>
      </c>
      <c r="AA14" s="180">
        <f t="shared" si="2"/>
        <v>13</v>
      </c>
      <c r="AC14" s="354">
        <f t="shared" si="3"/>
        <v>48</v>
      </c>
      <c r="AD14" s="182">
        <v>4</v>
      </c>
      <c r="AE14" s="183">
        <f>HLOOKUP($AC14,HH!$A$2:$BC$20,E$4+1)</f>
        <v>3</v>
      </c>
      <c r="AF14" s="183">
        <f>HLOOKUP($AC14,HH!$A$2:$BC$20,F$4+1)</f>
        <v>3</v>
      </c>
      <c r="AG14" s="183">
        <f>HLOOKUP($AC14,HH!$A$2:$BC$20,G$4+1)</f>
        <v>2</v>
      </c>
      <c r="AH14" s="183">
        <f>HLOOKUP($AC14,HH!$A$2:$BC$20,H$4+1)</f>
        <v>3</v>
      </c>
      <c r="AI14" s="183">
        <f>HLOOKUP($AC14,HH!$A$2:$BC$20,I$4+1)</f>
        <v>2</v>
      </c>
      <c r="AJ14" s="183">
        <f>HLOOKUP($AC14,HH!$A$2:$BC$20,J$4+1)</f>
        <v>3</v>
      </c>
      <c r="AK14" s="183">
        <f>HLOOKUP($AC14,HH!$A$2:$BC$20,K$4+1)</f>
        <v>2</v>
      </c>
      <c r="AL14" s="357">
        <f>HLOOKUP($AC14,HH!$A$2:$BC$20,L$4+1)</f>
        <v>3</v>
      </c>
      <c r="AM14" s="183">
        <f>HLOOKUP($AC14,HH!$A$2:$BC$20,M$4+1)</f>
        <v>3</v>
      </c>
      <c r="AN14" s="183"/>
      <c r="AO14" s="183">
        <f>HLOOKUP($AC14,HH!$A$2:$BC$20,O$4+1)</f>
        <v>3</v>
      </c>
      <c r="AP14" s="183">
        <f>HLOOKUP($AC14,HH!$A$2:$BC$20,P$4+1)</f>
        <v>2</v>
      </c>
      <c r="AQ14" s="183">
        <f>HLOOKUP($AC14,HH!$A$2:$BC$20,Q$4+1)</f>
        <v>3</v>
      </c>
      <c r="AR14" s="183">
        <f>HLOOKUP($AC14,HH!$A$2:$BC$20,R$4+1)</f>
        <v>3</v>
      </c>
      <c r="AS14" s="183">
        <f>HLOOKUP($AC14,HH!$A$2:$BC$20,S$4+1)</f>
        <v>3</v>
      </c>
      <c r="AT14" s="183">
        <f>HLOOKUP($AC14,HH!$A$2:$BC$20,T$4+1)</f>
        <v>3</v>
      </c>
      <c r="AU14" s="183">
        <f>HLOOKUP($AC14,HH!$A$2:$BC$20,U$4+1)</f>
        <v>3</v>
      </c>
      <c r="AV14" s="183">
        <f>HLOOKUP($AC14,HH!$A$2:$BC$20,V$4+1)</f>
        <v>2</v>
      </c>
      <c r="AW14" s="183">
        <f>HLOOKUP($AC14,HH!$A$2:$BC$20,W$4+1)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24</v>
      </c>
      <c r="D15" s="173">
        <v>0</v>
      </c>
      <c r="E15" s="174">
        <v>5</v>
      </c>
      <c r="F15" s="175">
        <v>4</v>
      </c>
      <c r="G15" s="174">
        <v>6</v>
      </c>
      <c r="H15" s="174">
        <v>6</v>
      </c>
      <c r="I15" s="174">
        <v>6</v>
      </c>
      <c r="J15" s="174">
        <v>5</v>
      </c>
      <c r="K15" s="174">
        <v>5</v>
      </c>
      <c r="L15" s="174">
        <v>6</v>
      </c>
      <c r="M15" s="174">
        <v>5</v>
      </c>
      <c r="N15" s="134">
        <f t="shared" si="5"/>
        <v>48</v>
      </c>
      <c r="O15" s="176">
        <v>6</v>
      </c>
      <c r="P15" s="174">
        <v>3</v>
      </c>
      <c r="Q15" s="174">
        <v>5</v>
      </c>
      <c r="R15" s="174">
        <v>4</v>
      </c>
      <c r="S15" s="174">
        <v>7</v>
      </c>
      <c r="T15" s="174">
        <v>8</v>
      </c>
      <c r="U15" s="174">
        <v>5</v>
      </c>
      <c r="V15" s="174">
        <v>6</v>
      </c>
      <c r="W15" s="176">
        <v>8</v>
      </c>
      <c r="X15" s="177">
        <f t="shared" si="1"/>
        <v>52</v>
      </c>
      <c r="Y15" s="178">
        <f t="shared" si="6"/>
        <v>100</v>
      </c>
      <c r="Z15" s="179">
        <f t="shared" si="7"/>
        <v>76</v>
      </c>
      <c r="AA15" s="180">
        <f t="shared" si="2"/>
        <v>4</v>
      </c>
      <c r="AC15" s="354">
        <f t="shared" si="3"/>
        <v>24</v>
      </c>
      <c r="AD15" s="182">
        <v>1</v>
      </c>
      <c r="AE15" s="183">
        <f>HLOOKUP($AC15,HH!$A$2:$BC$20,E$4+1)</f>
        <v>2</v>
      </c>
      <c r="AF15" s="183">
        <f>HLOOKUP($AC15,HH!$A$2:$BC$20,F$4+1)</f>
        <v>1</v>
      </c>
      <c r="AG15" s="183">
        <f>HLOOKUP($AC15,HH!$A$2:$BC$20,G$4+1)</f>
        <v>1</v>
      </c>
      <c r="AH15" s="183">
        <f>HLOOKUP($AC15,HH!$A$2:$BC$20,H$4+1)</f>
        <v>1</v>
      </c>
      <c r="AI15" s="183">
        <f>HLOOKUP($AC15,HH!$A$2:$BC$20,I$4+1)</f>
        <v>1</v>
      </c>
      <c r="AJ15" s="183">
        <f>HLOOKUP($AC15,HH!$A$2:$BC$20,J$4+1)</f>
        <v>2</v>
      </c>
      <c r="AK15" s="183">
        <f>HLOOKUP($AC15,HH!$A$2:$BC$20,K$4+1)</f>
        <v>1</v>
      </c>
      <c r="AL15" s="357">
        <f>HLOOKUP($AC15,HH!$A$2:$BC$20,L$4+1)</f>
        <v>1</v>
      </c>
      <c r="AM15" s="183">
        <f>HLOOKUP($AC15,HH!$A$2:$BC$20,M$4+1)</f>
        <v>2</v>
      </c>
      <c r="AN15" s="183"/>
      <c r="AO15" s="183">
        <f>HLOOKUP($AC15,HH!$A$2:$BC$20,O$4+1)</f>
        <v>1</v>
      </c>
      <c r="AP15" s="183">
        <f>HLOOKUP($AC15,HH!$A$2:$BC$20,P$4+1)</f>
        <v>1</v>
      </c>
      <c r="AQ15" s="183">
        <f>HLOOKUP($AC15,HH!$A$2:$BC$20,Q$4+1)</f>
        <v>2</v>
      </c>
      <c r="AR15" s="183">
        <f>HLOOKUP($AC15,HH!$A$2:$BC$20,R$4+1)</f>
        <v>2</v>
      </c>
      <c r="AS15" s="183">
        <f>HLOOKUP($AC15,HH!$A$2:$BC$20,S$4+1)</f>
        <v>1</v>
      </c>
      <c r="AT15" s="183">
        <f>HLOOKUP($AC15,HH!$A$2:$BC$20,T$4+1)</f>
        <v>1</v>
      </c>
      <c r="AU15" s="183">
        <f>HLOOKUP($AC15,HH!$A$2:$BC$20,U$4+1)</f>
        <v>2</v>
      </c>
      <c r="AV15" s="183">
        <f>HLOOKUP($AC15,HH!$A$2:$BC$20,V$4+1)</f>
        <v>1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186">
        <v>15.5</v>
      </c>
      <c r="C16" s="173">
        <f t="shared" si="0"/>
        <v>16</v>
      </c>
      <c r="D16" s="173">
        <v>0</v>
      </c>
      <c r="E16" s="174">
        <v>6</v>
      </c>
      <c r="F16" s="175">
        <v>3</v>
      </c>
      <c r="G16" s="174">
        <v>8</v>
      </c>
      <c r="H16" s="174">
        <v>4</v>
      </c>
      <c r="I16" s="174">
        <v>6</v>
      </c>
      <c r="J16" s="174">
        <v>6</v>
      </c>
      <c r="K16" s="174">
        <v>5</v>
      </c>
      <c r="L16" s="174">
        <v>5</v>
      </c>
      <c r="M16" s="174">
        <v>6</v>
      </c>
      <c r="N16" s="134">
        <f>SUM(E16:M16)</f>
        <v>49</v>
      </c>
      <c r="O16" s="176">
        <v>4</v>
      </c>
      <c r="P16" s="174">
        <v>5</v>
      </c>
      <c r="Q16" s="174">
        <v>6</v>
      </c>
      <c r="R16" s="174">
        <v>5</v>
      </c>
      <c r="S16" s="174">
        <v>5</v>
      </c>
      <c r="T16" s="174">
        <v>8</v>
      </c>
      <c r="U16" s="174">
        <v>5</v>
      </c>
      <c r="V16" s="174">
        <v>5</v>
      </c>
      <c r="W16" s="176">
        <v>5</v>
      </c>
      <c r="X16" s="177">
        <f>SUM(O16:W16)</f>
        <v>48</v>
      </c>
      <c r="Y16" s="178">
        <f>SUM(N16+X16)</f>
        <v>97</v>
      </c>
      <c r="Z16" s="179">
        <f>IF(AC16&lt;37,(SUM(ROUND(Y16-AC16,0))),"")</f>
        <v>81</v>
      </c>
      <c r="AA16" s="180">
        <f>IF(X16&gt;0,ROUND(Y16-($AC$5:$AC$33+$B$3),0),0)</f>
        <v>9</v>
      </c>
      <c r="AC16" s="354">
        <f t="shared" si="3"/>
        <v>16</v>
      </c>
      <c r="AD16" s="182">
        <v>2</v>
      </c>
      <c r="AE16" s="183">
        <f>HLOOKUP($AC16,HH!$A$2:$BC$20,E$4+1)</f>
        <v>1</v>
      </c>
      <c r="AF16" s="183">
        <f>HLOOKUP($AC16,HH!$A$2:$BC$20,F$4+1)</f>
        <v>1</v>
      </c>
      <c r="AG16" s="183">
        <f>HLOOKUP($AC16,HH!$A$2:$BC$20,G$4+1)</f>
        <v>0</v>
      </c>
      <c r="AH16" s="183">
        <f>HLOOKUP($AC16,HH!$A$2:$BC$20,H$4+1)</f>
        <v>1</v>
      </c>
      <c r="AI16" s="183">
        <f>HLOOKUP($AC16,HH!$A$2:$BC$20,I$4+1)</f>
        <v>1</v>
      </c>
      <c r="AJ16" s="183">
        <f>HLOOKUP($AC16,HH!$A$2:$BC$20,J$4+1)</f>
        <v>1</v>
      </c>
      <c r="AK16" s="183">
        <f>HLOOKUP($AC16,HH!$A$2:$BC$20,K$4+1)</f>
        <v>1</v>
      </c>
      <c r="AL16" s="357">
        <f>HLOOKUP($AC16,HH!$A$2:$BC$20,L$4+1)</f>
        <v>1</v>
      </c>
      <c r="AM16" s="183">
        <f>HLOOKUP($AC16,HH!$A$2:$BC$20,M$4+1)</f>
        <v>1</v>
      </c>
      <c r="AN16" s="183"/>
      <c r="AO16" s="183">
        <f>HLOOKUP($AC16,HH!$A$2:$BC$20,O$4+1)</f>
        <v>1</v>
      </c>
      <c r="AP16" s="183">
        <f>HLOOKUP($AC16,HH!$A$2:$BC$20,P$4+1)</f>
        <v>0</v>
      </c>
      <c r="AQ16" s="183">
        <f>HLOOKUP($AC16,HH!$A$2:$BC$20,Q$4+1)</f>
        <v>1</v>
      </c>
      <c r="AR16" s="183">
        <f>HLOOKUP($AC16,HH!$A$2:$BC$20,R$4+1)</f>
        <v>1</v>
      </c>
      <c r="AS16" s="183">
        <f>HLOOKUP($AC16,HH!$A$2:$BC$20,S$4+1)</f>
        <v>1</v>
      </c>
      <c r="AT16" s="183">
        <f>HLOOKUP($AC16,HH!$A$2:$BC$20,T$4+1)</f>
        <v>1</v>
      </c>
      <c r="AU16" s="183">
        <f>HLOOKUP($AC16,HH!$A$2:$BC$20,U$4+1)</f>
        <v>1</v>
      </c>
      <c r="AV16" s="183">
        <f>HLOOKUP($AC16,HH!$A$2:$BC$20,V$4+1)</f>
        <v>1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186">
        <v>22.7</v>
      </c>
      <c r="C17" s="173">
        <f t="shared" si="0"/>
        <v>24</v>
      </c>
      <c r="D17" s="173">
        <f t="shared" si="4"/>
        <v>21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354">
        <f t="shared" si="3"/>
        <v>21</v>
      </c>
      <c r="AD17" s="182"/>
      <c r="AE17" s="183">
        <f>HLOOKUP($AC17,HH!$A$2:$BC$20,E$4+1)</f>
        <v>2</v>
      </c>
      <c r="AF17" s="183">
        <f>HLOOKUP($AC17,HH!$A$2:$BC$20,F$4+1)</f>
        <v>1</v>
      </c>
      <c r="AG17" s="183">
        <f>HLOOKUP($AC17,HH!$A$2:$BC$20,G$4+1)</f>
        <v>1</v>
      </c>
      <c r="AH17" s="183">
        <f>HLOOKUP($AC17,HH!$A$2:$BC$20,H$4+1)</f>
        <v>1</v>
      </c>
      <c r="AI17" s="183">
        <f>HLOOKUP($AC17,HH!$A$2:$BC$20,I$4+1)</f>
        <v>1</v>
      </c>
      <c r="AJ17" s="183">
        <f>HLOOKUP($AC17,HH!$A$2:$BC$20,J$4+1)</f>
        <v>2</v>
      </c>
      <c r="AK17" s="183">
        <f>HLOOKUP($AC17,HH!$A$2:$BC$20,K$4+1)</f>
        <v>1</v>
      </c>
      <c r="AL17" s="357">
        <f>HLOOKUP($AC17,HH!$A$2:$BC$20,L$4+1)</f>
        <v>1</v>
      </c>
      <c r="AM17" s="183">
        <f>HLOOKUP($AC17,HH!$A$2:$BC$20,M$4+1)</f>
        <v>1</v>
      </c>
      <c r="AN17" s="183"/>
      <c r="AO17" s="183">
        <f>HLOOKUP($AC17,HH!$A$2:$BC$20,O$4+1)</f>
        <v>1</v>
      </c>
      <c r="AP17" s="183">
        <f>HLOOKUP($AC17,HH!$A$2:$BC$20,P$4+1)</f>
        <v>1</v>
      </c>
      <c r="AQ17" s="183">
        <f>HLOOKUP($AC17,HH!$A$2:$BC$20,Q$4+1)</f>
        <v>2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1</v>
      </c>
      <c r="AU17" s="183">
        <f>HLOOKUP($AC17,HH!$A$2:$BC$20,U$4+1)</f>
        <v>1</v>
      </c>
      <c r="AV17" s="183">
        <f>HLOOKUP($AC17,HH!$A$2:$BC$20,V$4+1)</f>
        <v>1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15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354">
        <f t="shared" si="3"/>
        <v>15</v>
      </c>
      <c r="AD18" s="182"/>
      <c r="AE18" s="183">
        <f>HLOOKUP($AC18,HH!$A$2:$BC$20,E$4+1)</f>
        <v>1</v>
      </c>
      <c r="AF18" s="183">
        <f>HLOOKUP($AC18,HH!$A$2:$BC$20,F$4+1)</f>
        <v>1</v>
      </c>
      <c r="AG18" s="183">
        <f>HLOOKUP($AC18,HH!$A$2:$BC$20,G$4+1)</f>
        <v>0</v>
      </c>
      <c r="AH18" s="183">
        <f>HLOOKUP($AC18,HH!$A$2:$BC$20,H$4+1)</f>
        <v>1</v>
      </c>
      <c r="AI18" s="183">
        <f>HLOOKUP($AC18,HH!$A$2:$BC$20,I$4+1)</f>
        <v>1</v>
      </c>
      <c r="AJ18" s="183">
        <f>HLOOKUP($AC18,HH!$A$2:$BC$20,J$4+1)</f>
        <v>1</v>
      </c>
      <c r="AK18" s="183">
        <f>HLOOKUP($AC18,HH!$A$2:$BC$20,K$4+1)</f>
        <v>1</v>
      </c>
      <c r="AL18" s="357">
        <f>HLOOKUP($AC18,HH!$A$2:$BC$20,L$4+1)</f>
        <v>1</v>
      </c>
      <c r="AM18" s="183">
        <f>HLOOKUP($AC18,HH!$A$2:$BC$20,M$4+1)</f>
        <v>1</v>
      </c>
      <c r="AN18" s="183"/>
      <c r="AO18" s="183">
        <f>HLOOKUP($AC18,HH!$A$2:$BC$20,O$4+1)</f>
        <v>1</v>
      </c>
      <c r="AP18" s="183">
        <f>HLOOKUP($AC18,HH!$A$2:$BC$20,P$4+1)</f>
        <v>0</v>
      </c>
      <c r="AQ18" s="183">
        <f>HLOOKUP($AC18,HH!$A$2:$BC$20,Q$4+1)</f>
        <v>1</v>
      </c>
      <c r="AR18" s="183">
        <f>HLOOKUP($AC18,HH!$A$2:$BC$20,R$4+1)</f>
        <v>1</v>
      </c>
      <c r="AS18" s="183">
        <f>HLOOKUP($AC18,HH!$A$2:$BC$20,S$4+1)</f>
        <v>1</v>
      </c>
      <c r="AT18" s="183">
        <f>HLOOKUP($AC18,HH!$A$2:$BC$20,T$4+1)</f>
        <v>1</v>
      </c>
      <c r="AU18" s="183">
        <f>HLOOKUP($AC18,HH!$A$2:$BC$20,U$4+1)</f>
        <v>1</v>
      </c>
      <c r="AV18" s="183">
        <f>HLOOKUP($AC18,HH!$A$2:$BC$20,V$4+1)</f>
        <v>0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186">
        <v>21.3</v>
      </c>
      <c r="C19" s="173">
        <f t="shared" si="0"/>
        <v>23</v>
      </c>
      <c r="D19" s="173">
        <f t="shared" si="4"/>
        <v>20</v>
      </c>
      <c r="E19" s="174">
        <v>6</v>
      </c>
      <c r="F19" s="175">
        <v>4</v>
      </c>
      <c r="G19" s="174">
        <v>6</v>
      </c>
      <c r="H19" s="174">
        <v>5</v>
      </c>
      <c r="I19" s="174">
        <v>5</v>
      </c>
      <c r="J19" s="174">
        <v>5</v>
      </c>
      <c r="K19" s="174">
        <v>6</v>
      </c>
      <c r="L19" s="174">
        <v>4</v>
      </c>
      <c r="M19" s="174">
        <v>6</v>
      </c>
      <c r="N19" s="134">
        <f t="shared" si="5"/>
        <v>47</v>
      </c>
      <c r="O19" s="176">
        <v>5</v>
      </c>
      <c r="P19" s="174">
        <v>4</v>
      </c>
      <c r="Q19" s="174">
        <v>5</v>
      </c>
      <c r="R19" s="174">
        <v>6</v>
      </c>
      <c r="S19" s="174">
        <v>6</v>
      </c>
      <c r="T19" s="174">
        <v>6</v>
      </c>
      <c r="U19" s="174">
        <v>5</v>
      </c>
      <c r="V19" s="174">
        <v>5</v>
      </c>
      <c r="W19" s="176">
        <v>7</v>
      </c>
      <c r="X19" s="177">
        <f t="shared" si="1"/>
        <v>49</v>
      </c>
      <c r="Y19" s="178">
        <f t="shared" si="6"/>
        <v>96</v>
      </c>
      <c r="Z19" s="179">
        <f t="shared" si="7"/>
        <v>76</v>
      </c>
      <c r="AA19" s="180">
        <f t="shared" si="2"/>
        <v>4</v>
      </c>
      <c r="AC19" s="354">
        <f t="shared" si="3"/>
        <v>20</v>
      </c>
      <c r="AD19" s="182">
        <v>3</v>
      </c>
      <c r="AE19" s="183">
        <f>HLOOKUP($AC19,HH!$A$2:$BC$20,E$4+1)</f>
        <v>1</v>
      </c>
      <c r="AF19" s="183">
        <f>HLOOKUP($AC19,HH!$A$2:$BC$20,F$4+1)</f>
        <v>1</v>
      </c>
      <c r="AG19" s="183">
        <f>HLOOKUP($AC19,HH!$A$2:$BC$20,G$4+1)</f>
        <v>1</v>
      </c>
      <c r="AH19" s="183">
        <f>HLOOKUP($AC19,HH!$A$2:$BC$20,H$4+1)</f>
        <v>1</v>
      </c>
      <c r="AI19" s="183">
        <f>HLOOKUP($AC19,HH!$A$2:$BC$20,I$4+1)</f>
        <v>1</v>
      </c>
      <c r="AJ19" s="183">
        <f>HLOOKUP($AC19,HH!$A$2:$BC$20,J$4+1)</f>
        <v>2</v>
      </c>
      <c r="AK19" s="183">
        <f>HLOOKUP($AC19,HH!$A$2:$BC$20,K$4+1)</f>
        <v>1</v>
      </c>
      <c r="AL19" s="357">
        <f>HLOOKUP($AC19,HH!$A$2:$BC$20,L$4+1)</f>
        <v>1</v>
      </c>
      <c r="AM19" s="183">
        <f>HLOOKUP($AC19,HH!$A$2:$BC$20,M$4+1)</f>
        <v>1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2</v>
      </c>
      <c r="AR19" s="183">
        <f>HLOOKUP($AC19,HH!$A$2:$BC$20,R$4+1)</f>
        <v>1</v>
      </c>
      <c r="AS19" s="183">
        <f>HLOOKUP($AC19,HH!$A$2:$BC$20,S$4+1)</f>
        <v>1</v>
      </c>
      <c r="AT19" s="183">
        <f>HLOOKUP($AC19,HH!$A$2:$BC$20,T$4+1)</f>
        <v>1</v>
      </c>
      <c r="AU19" s="183">
        <f>HLOOKUP($AC19,HH!$A$2:$BC$20,U$4+1)</f>
        <v>1</v>
      </c>
      <c r="AV19" s="183">
        <f>HLOOKUP($AC19,HH!$A$2:$BC$20,V$4+1)</f>
        <v>1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22</v>
      </c>
      <c r="D20" s="173">
        <f t="shared" si="4"/>
        <v>19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5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2"/>
        <v>0</v>
      </c>
      <c r="AC20" s="354">
        <f t="shared" si="3"/>
        <v>19</v>
      </c>
      <c r="AD20" s="182"/>
      <c r="AE20" s="183">
        <f>HLOOKUP($AC20,HH!$A$2:$BC$20,E$4+1)</f>
        <v>1</v>
      </c>
      <c r="AF20" s="183">
        <f>HLOOKUP($AC20,HH!$A$2:$BC$20,F$4+1)</f>
        <v>1</v>
      </c>
      <c r="AG20" s="183">
        <f>HLOOKUP($AC20,HH!$A$2:$BC$20,G$4+1)</f>
        <v>1</v>
      </c>
      <c r="AH20" s="183">
        <f>HLOOKUP($AC20,HH!$A$2:$BC$20,H$4+1)</f>
        <v>1</v>
      </c>
      <c r="AI20" s="183">
        <f>HLOOKUP($AC20,HH!$A$2:$BC$20,I$4+1)</f>
        <v>1</v>
      </c>
      <c r="AJ20" s="183">
        <f>HLOOKUP($AC20,HH!$A$2:$BC$20,J$4+1)</f>
        <v>2</v>
      </c>
      <c r="AK20" s="183">
        <f>HLOOKUP($AC20,HH!$A$2:$BC$20,K$4+1)</f>
        <v>1</v>
      </c>
      <c r="AL20" s="357">
        <f>HLOOKUP($AC20,HH!$A$2:$BC$20,L$4+1)</f>
        <v>1</v>
      </c>
      <c r="AM20" s="183">
        <f>HLOOKUP($AC20,HH!$A$2:$BC$20,M$4+1)</f>
        <v>1</v>
      </c>
      <c r="AN20" s="183"/>
      <c r="AO20" s="183">
        <f>HLOOKUP($AC20,HH!$A$2:$BC$20,O$4+1)</f>
        <v>1</v>
      </c>
      <c r="AP20" s="183">
        <f>HLOOKUP($AC20,HH!$A$2:$BC$20,P$4+1)</f>
        <v>1</v>
      </c>
      <c r="AQ20" s="183">
        <f>HLOOKUP($AC20,HH!$A$2:$BC$20,Q$4+1)</f>
        <v>1</v>
      </c>
      <c r="AR20" s="183">
        <f>HLOOKUP($AC20,HH!$A$2:$BC$20,R$4+1)</f>
        <v>1</v>
      </c>
      <c r="AS20" s="183">
        <f>HLOOKUP($AC20,HH!$A$2:$BC$20,S$4+1)</f>
        <v>1</v>
      </c>
      <c r="AT20" s="183">
        <f>HLOOKUP($AC20,HH!$A$2:$BC$20,T$4+1)</f>
        <v>1</v>
      </c>
      <c r="AU20" s="183">
        <f>HLOOKUP($AC20,HH!$A$2:$BC$20,U$4+1)</f>
        <v>1</v>
      </c>
      <c r="AV20" s="183">
        <f>HLOOKUP($AC20,HH!$A$2:$BC$20,V$4+1)</f>
        <v>1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186">
        <v>29.3</v>
      </c>
      <c r="C21" s="173">
        <f t="shared" si="0"/>
        <v>32</v>
      </c>
      <c r="D21" s="173">
        <f t="shared" si="4"/>
        <v>29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5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 t="s">
        <v>20</v>
      </c>
      <c r="Z21" s="179" t="s">
        <v>20</v>
      </c>
      <c r="AA21" s="180">
        <f t="shared" si="2"/>
        <v>0</v>
      </c>
      <c r="AC21" s="354">
        <f t="shared" si="3"/>
        <v>29</v>
      </c>
      <c r="AD21" s="182"/>
      <c r="AE21" s="183">
        <f>HLOOKUP($AC21,HH!$A$2:$BC$20,E$4+1)</f>
        <v>2</v>
      </c>
      <c r="AF21" s="183">
        <f>HLOOKUP($AC21,HH!$A$2:$BC$20,F$4+1)</f>
        <v>2</v>
      </c>
      <c r="AG21" s="183">
        <f>HLOOKUP($AC21,HH!$A$2:$BC$20,G$4+1)</f>
        <v>1</v>
      </c>
      <c r="AH21" s="183">
        <f>HLOOKUP($AC21,HH!$A$2:$BC$20,H$4+1)</f>
        <v>2</v>
      </c>
      <c r="AI21" s="183">
        <f>HLOOKUP($AC21,HH!$A$2:$BC$20,I$4+1)</f>
        <v>1</v>
      </c>
      <c r="AJ21" s="183">
        <f>HLOOKUP($AC21,HH!$A$2:$BC$20,J$4+1)</f>
        <v>2</v>
      </c>
      <c r="AK21" s="183">
        <f>HLOOKUP($AC21,HH!$A$2:$BC$20,K$4+1)</f>
        <v>1</v>
      </c>
      <c r="AL21" s="357">
        <f>HLOOKUP($AC21,HH!$A$2:$BC$20,L$4+1)</f>
        <v>2</v>
      </c>
      <c r="AM21" s="183">
        <f>HLOOKUP($AC21,HH!$A$2:$BC$20,M$4+1)</f>
        <v>2</v>
      </c>
      <c r="AN21" s="183"/>
      <c r="AO21" s="183">
        <f>HLOOKUP($AC21,HH!$A$2:$BC$20,O$4+1)</f>
        <v>1</v>
      </c>
      <c r="AP21" s="183">
        <f>HLOOKUP($AC21,HH!$A$2:$BC$20,P$4+1)</f>
        <v>1</v>
      </c>
      <c r="AQ21" s="183">
        <f>HLOOKUP($AC21,HH!$A$2:$BC$20,Q$4+1)</f>
        <v>2</v>
      </c>
      <c r="AR21" s="183">
        <f>HLOOKUP($AC21,HH!$A$2:$BC$20,R$4+1)</f>
        <v>2</v>
      </c>
      <c r="AS21" s="183">
        <f>HLOOKUP($AC21,HH!$A$2:$BC$20,S$4+1)</f>
        <v>2</v>
      </c>
      <c r="AT21" s="183">
        <f>HLOOKUP($AC21,HH!$A$2:$BC$20,T$4+1)</f>
        <v>2</v>
      </c>
      <c r="AU21" s="183">
        <f>HLOOKUP($AC21,HH!$A$2:$BC$20,U$4+1)</f>
        <v>2</v>
      </c>
      <c r="AV21" s="183">
        <f>HLOOKUP($AC21,HH!$A$2:$BC$20,V$4+1)</f>
        <v>1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19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354">
        <f t="shared" si="3"/>
        <v>19</v>
      </c>
      <c r="AD22" s="182"/>
      <c r="AE22" s="183">
        <f>HLOOKUP($AC22,HH!$A$2:$BC$20,E$4+1)</f>
        <v>1</v>
      </c>
      <c r="AF22" s="183">
        <f>HLOOKUP($AC22,HH!$A$2:$BC$20,F$4+1)</f>
        <v>1</v>
      </c>
      <c r="AG22" s="183">
        <f>HLOOKUP($AC22,HH!$A$2:$BC$20,G$4+1)</f>
        <v>1</v>
      </c>
      <c r="AH22" s="183">
        <f>HLOOKUP($AC22,HH!$A$2:$BC$20,H$4+1)</f>
        <v>1</v>
      </c>
      <c r="AI22" s="183">
        <f>HLOOKUP($AC22,HH!$A$2:$BC$20,I$4+1)</f>
        <v>1</v>
      </c>
      <c r="AJ22" s="183">
        <f>HLOOKUP($AC22,HH!$A$2:$BC$20,J$4+1)</f>
        <v>2</v>
      </c>
      <c r="AK22" s="183">
        <f>HLOOKUP($AC22,HH!$A$2:$BC$20,K$4+1)</f>
        <v>1</v>
      </c>
      <c r="AL22" s="357">
        <f>HLOOKUP($AC22,HH!$A$2:$BC$20,L$4+1)</f>
        <v>1</v>
      </c>
      <c r="AM22" s="183">
        <f>HLOOKUP($AC22,HH!$A$2:$BC$20,M$4+1)</f>
        <v>1</v>
      </c>
      <c r="AN22" s="183"/>
      <c r="AO22" s="183">
        <f>HLOOKUP($AC22,HH!$A$2:$BC$20,O$4+1)</f>
        <v>1</v>
      </c>
      <c r="AP22" s="183">
        <f>HLOOKUP($AC22,HH!$A$2:$BC$20,P$4+1)</f>
        <v>1</v>
      </c>
      <c r="AQ22" s="183">
        <f>HLOOKUP($AC22,HH!$A$2:$BC$20,Q$4+1)</f>
        <v>1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1</v>
      </c>
      <c r="AU22" s="183">
        <f>HLOOKUP($AC22,HH!$A$2:$BC$20,U$4+1)</f>
        <v>1</v>
      </c>
      <c r="AV22" s="183">
        <f>HLOOKUP($AC22,HH!$A$2:$BC$20,V$4+1)</f>
        <v>1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16</v>
      </c>
      <c r="D23" s="173">
        <v>0</v>
      </c>
      <c r="E23" s="174">
        <v>5</v>
      </c>
      <c r="F23" s="175">
        <v>7</v>
      </c>
      <c r="G23" s="174">
        <v>7</v>
      </c>
      <c r="H23" s="174">
        <v>7</v>
      </c>
      <c r="I23" s="174">
        <v>8</v>
      </c>
      <c r="J23" s="174">
        <v>5</v>
      </c>
      <c r="K23" s="174">
        <v>6</v>
      </c>
      <c r="L23" s="174">
        <v>4</v>
      </c>
      <c r="M23" s="174">
        <v>5</v>
      </c>
      <c r="N23" s="134">
        <f t="shared" si="5"/>
        <v>54</v>
      </c>
      <c r="O23" s="176">
        <v>5</v>
      </c>
      <c r="P23" s="174">
        <v>5</v>
      </c>
      <c r="Q23" s="174">
        <v>4</v>
      </c>
      <c r="R23" s="174">
        <v>7</v>
      </c>
      <c r="S23" s="174">
        <v>10</v>
      </c>
      <c r="T23" s="174">
        <v>5</v>
      </c>
      <c r="U23" s="174">
        <v>5</v>
      </c>
      <c r="V23" s="174">
        <v>8</v>
      </c>
      <c r="W23" s="176">
        <v>7</v>
      </c>
      <c r="X23" s="177">
        <f t="shared" si="1"/>
        <v>56</v>
      </c>
      <c r="Y23" s="178">
        <f t="shared" si="6"/>
        <v>110</v>
      </c>
      <c r="Z23" s="179">
        <f t="shared" si="7"/>
        <v>94</v>
      </c>
      <c r="AA23" s="180">
        <f t="shared" si="2"/>
        <v>22</v>
      </c>
      <c r="AC23" s="354">
        <f t="shared" si="3"/>
        <v>16</v>
      </c>
      <c r="AD23" s="182">
        <v>4</v>
      </c>
      <c r="AE23" s="183">
        <f>HLOOKUP($AC23,HH!$A$2:$BC$20,E$4+1)</f>
        <v>1</v>
      </c>
      <c r="AF23" s="183">
        <f>HLOOKUP($AC23,HH!$A$2:$BC$20,F$4+1)</f>
        <v>1</v>
      </c>
      <c r="AG23" s="183">
        <f>HLOOKUP($AC23,HH!$A$2:$BC$20,G$4+1)</f>
        <v>0</v>
      </c>
      <c r="AH23" s="183">
        <f>HLOOKUP($AC23,HH!$A$2:$BC$20,H$4+1)</f>
        <v>1</v>
      </c>
      <c r="AI23" s="183">
        <f>HLOOKUP($AC23,HH!$A$2:$BC$20,I$4+1)</f>
        <v>1</v>
      </c>
      <c r="AJ23" s="183">
        <f>HLOOKUP($AC23,HH!$A$2:$BC$20,J$4+1)</f>
        <v>1</v>
      </c>
      <c r="AK23" s="183">
        <f>HLOOKUP($AC23,HH!$A$2:$BC$20,K$4+1)</f>
        <v>1</v>
      </c>
      <c r="AL23" s="357">
        <f>HLOOKUP($AC23,HH!$A$2:$BC$20,L$4+1)</f>
        <v>1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0</v>
      </c>
      <c r="AQ23" s="183">
        <f>HLOOKUP($AC23,HH!$A$2:$BC$20,Q$4+1)</f>
        <v>1</v>
      </c>
      <c r="AR23" s="183">
        <f>HLOOKUP($AC23,HH!$A$2:$BC$20,R$4+1)</f>
        <v>1</v>
      </c>
      <c r="AS23" s="183">
        <f>HLOOKUP($AC23,HH!$A$2:$BC$20,S$4+1)</f>
        <v>1</v>
      </c>
      <c r="AT23" s="183">
        <f>HLOOKUP($AC23,HH!$A$2:$BC$20,T$4+1)</f>
        <v>1</v>
      </c>
      <c r="AU23" s="183">
        <f>HLOOKUP($AC23,HH!$A$2:$BC$20,U$4+1)</f>
        <v>1</v>
      </c>
      <c r="AV23" s="183">
        <f>HLOOKUP($AC23,HH!$A$2:$BC$20,V$4+1)</f>
        <v>1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18</v>
      </c>
      <c r="D24" s="173">
        <f t="shared" si="4"/>
        <v>16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5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2"/>
        <v>0</v>
      </c>
      <c r="AB24" s="189"/>
      <c r="AC24" s="354">
        <f t="shared" si="3"/>
        <v>16</v>
      </c>
      <c r="AD24" s="182"/>
      <c r="AE24" s="183">
        <f>HLOOKUP($AC24,HH!$A$2:$BC$20,E$4+1)</f>
        <v>1</v>
      </c>
      <c r="AF24" s="183">
        <f>HLOOKUP($AC24,HH!$A$2:$BC$20,F$4+1)</f>
        <v>1</v>
      </c>
      <c r="AG24" s="183">
        <f>HLOOKUP($AC24,HH!$A$2:$BC$20,G$4+1)</f>
        <v>0</v>
      </c>
      <c r="AH24" s="183">
        <f>HLOOKUP($AC24,HH!$A$2:$BC$20,H$4+1)</f>
        <v>1</v>
      </c>
      <c r="AI24" s="183">
        <f>HLOOKUP($AC24,HH!$A$2:$BC$20,I$4+1)</f>
        <v>1</v>
      </c>
      <c r="AJ24" s="183">
        <f>HLOOKUP($AC24,HH!$A$2:$BC$20,J$4+1)</f>
        <v>1</v>
      </c>
      <c r="AK24" s="183">
        <f>HLOOKUP($AC24,HH!$A$2:$BC$20,K$4+1)</f>
        <v>1</v>
      </c>
      <c r="AL24" s="357">
        <f>HLOOKUP($AC24,HH!$A$2:$BC$20,L$4+1)</f>
        <v>1</v>
      </c>
      <c r="AM24" s="183">
        <f>HLOOKUP($AC24,HH!$A$2:$BC$20,M$4+1)</f>
        <v>1</v>
      </c>
      <c r="AN24" s="183"/>
      <c r="AO24" s="183">
        <f>HLOOKUP($AC24,HH!$A$2:$BC$20,O$4+1)</f>
        <v>1</v>
      </c>
      <c r="AP24" s="183">
        <f>HLOOKUP($AC24,HH!$A$2:$BC$20,P$4+1)</f>
        <v>0</v>
      </c>
      <c r="AQ24" s="183">
        <f>HLOOKUP($AC24,HH!$A$2:$BC$20,Q$4+1)</f>
        <v>1</v>
      </c>
      <c r="AR24" s="183">
        <f>HLOOKUP($AC24,HH!$A$2:$BC$20,R$4+1)</f>
        <v>1</v>
      </c>
      <c r="AS24" s="183">
        <f>HLOOKUP($AC24,HH!$A$2:$BC$20,S$4+1)</f>
        <v>1</v>
      </c>
      <c r="AT24" s="183">
        <f>HLOOKUP($AC24,HH!$A$2:$BC$20,T$4+1)</f>
        <v>1</v>
      </c>
      <c r="AU24" s="183">
        <f>HLOOKUP($AC24,HH!$A$2:$BC$20,U$4+1)</f>
        <v>1</v>
      </c>
      <c r="AV24" s="183">
        <f>HLOOKUP($AC24,HH!$A$2:$BC$20,V$4+1)</f>
        <v>1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186">
        <v>17.600000000000001</v>
      </c>
      <c r="C25" s="173">
        <f t="shared" si="0"/>
        <v>19</v>
      </c>
      <c r="D25" s="173">
        <f t="shared" si="4"/>
        <v>16</v>
      </c>
      <c r="E25" s="174"/>
      <c r="F25" s="175"/>
      <c r="G25" s="174"/>
      <c r="H25" s="174"/>
      <c r="I25" s="174"/>
      <c r="J25" s="174"/>
      <c r="K25" s="174"/>
      <c r="L25" s="174"/>
      <c r="M25" s="174"/>
      <c r="N25" s="134">
        <f t="shared" si="5"/>
        <v>0</v>
      </c>
      <c r="O25" s="176"/>
      <c r="P25" s="174"/>
      <c r="Q25" s="174"/>
      <c r="R25" s="174"/>
      <c r="S25" s="174"/>
      <c r="T25" s="174"/>
      <c r="U25" s="174"/>
      <c r="V25" s="174"/>
      <c r="W25" s="176"/>
      <c r="X25" s="177">
        <f t="shared" si="1"/>
        <v>0</v>
      </c>
      <c r="Y25" s="178" t="s">
        <v>20</v>
      </c>
      <c r="Z25" s="179" t="s">
        <v>20</v>
      </c>
      <c r="AA25" s="180">
        <f t="shared" si="2"/>
        <v>0</v>
      </c>
      <c r="AB25" s="115"/>
      <c r="AC25" s="354">
        <f t="shared" si="3"/>
        <v>16</v>
      </c>
      <c r="AD25" s="182"/>
      <c r="AE25" s="183">
        <f>HLOOKUP($AC25,HH!$A$2:$BC$20,E$4+1)</f>
        <v>1</v>
      </c>
      <c r="AF25" s="183">
        <f>HLOOKUP($AC25,HH!$A$2:$BC$20,F$4+1)</f>
        <v>1</v>
      </c>
      <c r="AG25" s="183">
        <f>HLOOKUP($AC25,HH!$A$2:$BC$20,G$4+1)</f>
        <v>0</v>
      </c>
      <c r="AH25" s="183">
        <f>HLOOKUP($AC25,HH!$A$2:$BC$20,H$4+1)</f>
        <v>1</v>
      </c>
      <c r="AI25" s="183">
        <f>HLOOKUP($AC25,HH!$A$2:$BC$20,I$4+1)</f>
        <v>1</v>
      </c>
      <c r="AJ25" s="183">
        <f>HLOOKUP($AC25,HH!$A$2:$BC$20,J$4+1)</f>
        <v>1</v>
      </c>
      <c r="AK25" s="183">
        <f>HLOOKUP($AC25,HH!$A$2:$BC$20,K$4+1)</f>
        <v>1</v>
      </c>
      <c r="AL25" s="357">
        <f>HLOOKUP($AC25,HH!$A$2:$BC$20,L$4+1)</f>
        <v>1</v>
      </c>
      <c r="AM25" s="183">
        <f>HLOOKUP($AC25,HH!$A$2:$BC$20,M$4+1)</f>
        <v>1</v>
      </c>
      <c r="AN25" s="183"/>
      <c r="AO25" s="183">
        <f>HLOOKUP($AC25,HH!$A$2:$BC$20,O$4+1)</f>
        <v>1</v>
      </c>
      <c r="AP25" s="183">
        <f>HLOOKUP($AC25,HH!$A$2:$BC$20,P$4+1)</f>
        <v>0</v>
      </c>
      <c r="AQ25" s="183">
        <f>HLOOKUP($AC25,HH!$A$2:$BC$20,Q$4+1)</f>
        <v>1</v>
      </c>
      <c r="AR25" s="183">
        <f>HLOOKUP($AC25,HH!$A$2:$BC$20,R$4+1)</f>
        <v>1</v>
      </c>
      <c r="AS25" s="183">
        <f>HLOOKUP($AC25,HH!$A$2:$BC$20,S$4+1)</f>
        <v>1</v>
      </c>
      <c r="AT25" s="183">
        <f>HLOOKUP($AC25,HH!$A$2:$BC$20,T$4+1)</f>
        <v>1</v>
      </c>
      <c r="AU25" s="183">
        <f>HLOOKUP($AC25,HH!$A$2:$BC$20,U$4+1)</f>
        <v>1</v>
      </c>
      <c r="AV25" s="183">
        <f>HLOOKUP($AC25,HH!$A$2:$BC$20,V$4+1)</f>
        <v>1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186">
        <v>16.3</v>
      </c>
      <c r="C26" s="173">
        <f t="shared" si="0"/>
        <v>17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354">
        <f>IF(D26&gt;0,D26,C26)</f>
        <v>17</v>
      </c>
      <c r="AD26" s="182"/>
      <c r="AE26" s="183">
        <f>HLOOKUP($AC26,HH!$A$2:$BC$20,E$4+1)</f>
        <v>1</v>
      </c>
      <c r="AF26" s="183">
        <f>HLOOKUP($AC26,HH!$A$2:$BC$20,F$4+1)</f>
        <v>1</v>
      </c>
      <c r="AG26" s="183">
        <f>HLOOKUP($AC26,HH!$A$2:$BC$20,G$4+1)</f>
        <v>1</v>
      </c>
      <c r="AH26" s="183">
        <f>HLOOKUP($AC26,HH!$A$2:$BC$20,H$4+1)</f>
        <v>1</v>
      </c>
      <c r="AI26" s="183">
        <f>HLOOKUP($AC26,HH!$A$2:$BC$20,I$4+1)</f>
        <v>1</v>
      </c>
      <c r="AJ26" s="183">
        <f>HLOOKUP($AC26,HH!$A$2:$BC$20,J$4+1)</f>
        <v>1</v>
      </c>
      <c r="AK26" s="183">
        <f>HLOOKUP($AC26,HH!$A$2:$BC$20,K$4+1)</f>
        <v>1</v>
      </c>
      <c r="AL26" s="357">
        <f>HLOOKUP($AC26,HH!$A$2:$BC$20,L$4+1)</f>
        <v>1</v>
      </c>
      <c r="AM26" s="183">
        <f>HLOOKUP($AC26,HH!$A$2:$BC$20,M$4+1)</f>
        <v>1</v>
      </c>
      <c r="AN26" s="183"/>
      <c r="AO26" s="183">
        <f>HLOOKUP($AC26,HH!$A$2:$BC$20,O$4+1)</f>
        <v>1</v>
      </c>
      <c r="AP26" s="183">
        <f>HLOOKUP($AC26,HH!$A$2:$BC$20,P$4+1)</f>
        <v>0</v>
      </c>
      <c r="AQ26" s="183">
        <f>HLOOKUP($AC26,HH!$A$2:$BC$20,Q$4+1)</f>
        <v>1</v>
      </c>
      <c r="AR26" s="183">
        <f>HLOOKUP($AC26,HH!$A$2:$BC$20,R$4+1)</f>
        <v>1</v>
      </c>
      <c r="AS26" s="183">
        <f>HLOOKUP($AC26,HH!$A$2:$BC$20,S$4+1)</f>
        <v>1</v>
      </c>
      <c r="AT26" s="183">
        <f>HLOOKUP($AC26,HH!$A$2:$BC$20,T$4+1)</f>
        <v>1</v>
      </c>
      <c r="AU26" s="183">
        <f>HLOOKUP($AC26,HH!$A$2:$BC$20,U$4+1)</f>
        <v>1</v>
      </c>
      <c r="AV26" s="183">
        <f>HLOOKUP($AC26,HH!$A$2:$BC$20,V$4+1)</f>
        <v>1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186">
        <v>17.899999999999999</v>
      </c>
      <c r="C27" s="173">
        <f t="shared" si="0"/>
        <v>19</v>
      </c>
      <c r="D27" s="173">
        <f t="shared" si="4"/>
        <v>16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5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2"/>
        <v>0</v>
      </c>
      <c r="AC27" s="354">
        <f t="shared" si="3"/>
        <v>16</v>
      </c>
      <c r="AD27" s="182"/>
      <c r="AE27" s="183">
        <f>HLOOKUP($AC27,HH!$A$2:$BC$20,E$4+1)</f>
        <v>1</v>
      </c>
      <c r="AF27" s="183">
        <f>HLOOKUP($AC27,HH!$A$2:$BC$20,F$4+1)</f>
        <v>1</v>
      </c>
      <c r="AG27" s="183">
        <f>HLOOKUP($AC27,HH!$A$2:$BC$20,G$4+1)</f>
        <v>0</v>
      </c>
      <c r="AH27" s="183">
        <f>HLOOKUP($AC27,HH!$A$2:$BC$20,H$4+1)</f>
        <v>1</v>
      </c>
      <c r="AI27" s="183">
        <f>HLOOKUP($AC27,HH!$A$2:$BC$20,I$4+1)</f>
        <v>1</v>
      </c>
      <c r="AJ27" s="183">
        <f>HLOOKUP($AC27,HH!$A$2:$BC$20,J$4+1)</f>
        <v>1</v>
      </c>
      <c r="AK27" s="183">
        <f>HLOOKUP($AC27,HH!$A$2:$BC$20,K$4+1)</f>
        <v>1</v>
      </c>
      <c r="AL27" s="357">
        <f>HLOOKUP($AC27,HH!$A$2:$BC$20,L$4+1)</f>
        <v>1</v>
      </c>
      <c r="AM27" s="183">
        <f>HLOOKUP($AC27,HH!$A$2:$BC$20,M$4+1)</f>
        <v>1</v>
      </c>
      <c r="AN27" s="183"/>
      <c r="AO27" s="183">
        <f>HLOOKUP($AC27,HH!$A$2:$BC$20,O$4+1)</f>
        <v>1</v>
      </c>
      <c r="AP27" s="183">
        <f>HLOOKUP($AC27,HH!$A$2:$BC$20,P$4+1)</f>
        <v>0</v>
      </c>
      <c r="AQ27" s="183">
        <f>HLOOKUP($AC27,HH!$A$2:$BC$20,Q$4+1)</f>
        <v>1</v>
      </c>
      <c r="AR27" s="183">
        <f>HLOOKUP($AC27,HH!$A$2:$BC$20,R$4+1)</f>
        <v>1</v>
      </c>
      <c r="AS27" s="183">
        <f>HLOOKUP($AC27,HH!$A$2:$BC$20,S$4+1)</f>
        <v>1</v>
      </c>
      <c r="AT27" s="183">
        <f>HLOOKUP($AC27,HH!$A$2:$BC$20,T$4+1)</f>
        <v>1</v>
      </c>
      <c r="AU27" s="183">
        <f>HLOOKUP($AC27,HH!$A$2:$BC$20,U$4+1)</f>
        <v>1</v>
      </c>
      <c r="AV27" s="183">
        <f>HLOOKUP($AC27,HH!$A$2:$BC$20,V$4+1)</f>
        <v>1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186">
        <v>21.7</v>
      </c>
      <c r="C28" s="173">
        <f t="shared" si="0"/>
        <v>23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5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 t="s">
        <v>20</v>
      </c>
      <c r="Z28" s="179" t="s">
        <v>20</v>
      </c>
      <c r="AA28" s="180">
        <f t="shared" si="2"/>
        <v>0</v>
      </c>
      <c r="AC28" s="354">
        <f t="shared" si="3"/>
        <v>23</v>
      </c>
      <c r="AD28" s="182"/>
      <c r="AE28" s="183">
        <f>HLOOKUP($AC28,HH!$A$2:$BC$20,E$4+1)</f>
        <v>2</v>
      </c>
      <c r="AF28" s="183">
        <f>HLOOKUP($AC28,HH!$A$2:$BC$20,F$4+1)</f>
        <v>1</v>
      </c>
      <c r="AG28" s="183">
        <f>HLOOKUP($AC28,HH!$A$2:$BC$20,G$4+1)</f>
        <v>1</v>
      </c>
      <c r="AH28" s="183">
        <f>HLOOKUP($AC28,HH!$A$2:$BC$20,H$4+1)</f>
        <v>1</v>
      </c>
      <c r="AI28" s="183">
        <f>HLOOKUP($AC28,HH!$A$2:$BC$20,I$4+1)</f>
        <v>1</v>
      </c>
      <c r="AJ28" s="183">
        <f>HLOOKUP($AC28,HH!$A$2:$BC$20,J$4+1)</f>
        <v>2</v>
      </c>
      <c r="AK28" s="183">
        <f>HLOOKUP($AC28,HH!$A$2:$BC$20,K$4+1)</f>
        <v>1</v>
      </c>
      <c r="AL28" s="357">
        <f>HLOOKUP($AC28,HH!$A$2:$BC$20,L$4+1)</f>
        <v>1</v>
      </c>
      <c r="AM28" s="183">
        <f>HLOOKUP($AC28,HH!$A$2:$BC$20,M$4+1)</f>
        <v>2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2</v>
      </c>
      <c r="AR28" s="183">
        <f>HLOOKUP($AC28,HH!$A$2:$BC$20,R$4+1)</f>
        <v>1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2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186">
        <v>12</v>
      </c>
      <c r="C29" s="173">
        <f t="shared" si="0"/>
        <v>12</v>
      </c>
      <c r="D29" s="173">
        <f t="shared" si="4"/>
        <v>10</v>
      </c>
      <c r="E29" s="174">
        <v>6</v>
      </c>
      <c r="F29" s="175">
        <v>4</v>
      </c>
      <c r="G29" s="174">
        <v>5</v>
      </c>
      <c r="H29" s="174">
        <v>4</v>
      </c>
      <c r="I29" s="174">
        <v>5</v>
      </c>
      <c r="J29" s="174">
        <v>5</v>
      </c>
      <c r="K29" s="174">
        <v>6</v>
      </c>
      <c r="L29" s="174">
        <v>8</v>
      </c>
      <c r="M29" s="174">
        <v>6</v>
      </c>
      <c r="N29" s="134">
        <f t="shared" si="5"/>
        <v>49</v>
      </c>
      <c r="O29" s="176">
        <v>5</v>
      </c>
      <c r="P29" s="174">
        <v>4</v>
      </c>
      <c r="Q29" s="174">
        <v>6</v>
      </c>
      <c r="R29" s="174">
        <v>4</v>
      </c>
      <c r="S29" s="174">
        <v>5</v>
      </c>
      <c r="T29" s="174">
        <v>5</v>
      </c>
      <c r="U29" s="174">
        <v>5</v>
      </c>
      <c r="V29" s="174">
        <v>5</v>
      </c>
      <c r="W29" s="176">
        <v>7</v>
      </c>
      <c r="X29" s="177">
        <f t="shared" si="1"/>
        <v>46</v>
      </c>
      <c r="Y29" s="178">
        <f t="shared" si="6"/>
        <v>95</v>
      </c>
      <c r="Z29" s="179">
        <f t="shared" si="7"/>
        <v>85</v>
      </c>
      <c r="AA29" s="180">
        <f t="shared" si="2"/>
        <v>13</v>
      </c>
      <c r="AC29" s="354">
        <f t="shared" si="3"/>
        <v>10</v>
      </c>
      <c r="AD29" s="182">
        <v>1</v>
      </c>
      <c r="AE29" s="183">
        <f>HLOOKUP($AC29,HH!$A$2:$BC$20,E$4+1)</f>
        <v>1</v>
      </c>
      <c r="AF29" s="183">
        <f>HLOOKUP($AC29,HH!$A$2:$BC$20,F$4+1)</f>
        <v>1</v>
      </c>
      <c r="AG29" s="183">
        <f>HLOOKUP($AC29,HH!$A$2:$BC$20,G$4+1)</f>
        <v>0</v>
      </c>
      <c r="AH29" s="183">
        <f>HLOOKUP($AC29,HH!$A$2:$BC$20,H$4+1)</f>
        <v>1</v>
      </c>
      <c r="AI29" s="183">
        <f>HLOOKUP($AC29,HH!$A$2:$BC$20,I$4+1)</f>
        <v>0</v>
      </c>
      <c r="AJ29" s="183">
        <f>HLOOKUP($AC29,HH!$A$2:$BC$20,J$4+1)</f>
        <v>1</v>
      </c>
      <c r="AK29" s="183">
        <f>HLOOKUP($AC29,HH!$A$2:$BC$20,K$4+1)</f>
        <v>0</v>
      </c>
      <c r="AL29" s="357">
        <f>HLOOKUP($AC29,HH!$A$2:$BC$20,L$4+1)</f>
        <v>0</v>
      </c>
      <c r="AM29" s="183">
        <f>HLOOKUP($AC29,HH!$A$2:$BC$20,M$4+1)</f>
        <v>1</v>
      </c>
      <c r="AN29" s="183"/>
      <c r="AO29" s="183">
        <f>HLOOKUP($AC29,HH!$A$2:$BC$20,O$4+1)</f>
        <v>0</v>
      </c>
      <c r="AP29" s="183">
        <f>HLOOKUP($AC29,HH!$A$2:$BC$20,P$4+1)</f>
        <v>0</v>
      </c>
      <c r="AQ29" s="183">
        <f>HLOOKUP($AC29,HH!$A$2:$BC$20,Q$4+1)</f>
        <v>1</v>
      </c>
      <c r="AR29" s="183">
        <f>HLOOKUP($AC29,HH!$A$2:$BC$20,R$4+1)</f>
        <v>1</v>
      </c>
      <c r="AS29" s="183">
        <f>HLOOKUP($AC29,HH!$A$2:$BC$20,S$4+1)</f>
        <v>1</v>
      </c>
      <c r="AT29" s="183">
        <f>HLOOKUP($AC29,HH!$A$2:$BC$20,T$4+1)</f>
        <v>1</v>
      </c>
      <c r="AU29" s="183">
        <f>HLOOKUP($AC29,HH!$A$2:$BC$20,U$4+1)</f>
        <v>1</v>
      </c>
      <c r="AV29" s="183">
        <f>HLOOKUP($AC29,HH!$A$2:$BC$20,V$4+1)</f>
        <v>0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186">
        <v>18.100000000000001</v>
      </c>
      <c r="C30" s="173">
        <f t="shared" si="0"/>
        <v>19</v>
      </c>
      <c r="D30" s="173">
        <f t="shared" si="4"/>
        <v>16</v>
      </c>
      <c r="E30" s="174">
        <v>6</v>
      </c>
      <c r="F30" s="175">
        <v>4</v>
      </c>
      <c r="G30" s="174">
        <v>7</v>
      </c>
      <c r="H30" s="174">
        <v>3</v>
      </c>
      <c r="I30" s="174">
        <v>5</v>
      </c>
      <c r="J30" s="174">
        <v>5</v>
      </c>
      <c r="K30" s="174">
        <v>5</v>
      </c>
      <c r="L30" s="174">
        <v>7</v>
      </c>
      <c r="M30" s="174">
        <v>6</v>
      </c>
      <c r="N30" s="134">
        <f t="shared" si="5"/>
        <v>48</v>
      </c>
      <c r="O30" s="176">
        <v>4</v>
      </c>
      <c r="P30" s="174">
        <v>3</v>
      </c>
      <c r="Q30" s="174">
        <v>5</v>
      </c>
      <c r="R30" s="174">
        <v>4</v>
      </c>
      <c r="S30" s="174">
        <v>6</v>
      </c>
      <c r="T30" s="174">
        <v>4</v>
      </c>
      <c r="U30" s="174">
        <v>6</v>
      </c>
      <c r="V30" s="174">
        <v>5</v>
      </c>
      <c r="W30" s="176">
        <v>6</v>
      </c>
      <c r="X30" s="177">
        <f t="shared" si="1"/>
        <v>43</v>
      </c>
      <c r="Y30" s="178">
        <f t="shared" si="6"/>
        <v>91</v>
      </c>
      <c r="Z30" s="179">
        <f t="shared" si="7"/>
        <v>75</v>
      </c>
      <c r="AA30" s="180">
        <f t="shared" si="2"/>
        <v>3</v>
      </c>
      <c r="AC30" s="354">
        <f t="shared" si="3"/>
        <v>16</v>
      </c>
      <c r="AD30" s="182">
        <v>3</v>
      </c>
      <c r="AE30" s="183">
        <f>HLOOKUP($AC30,HH!$A$2:$BC$20,E$4+1)</f>
        <v>1</v>
      </c>
      <c r="AF30" s="183">
        <f>HLOOKUP($AC30,HH!$A$2:$BC$20,F$4+1)</f>
        <v>1</v>
      </c>
      <c r="AG30" s="183">
        <f>HLOOKUP($AC30,HH!$A$2:$BC$20,G$4+1)</f>
        <v>0</v>
      </c>
      <c r="AH30" s="183">
        <f>HLOOKUP($AC30,HH!$A$2:$BC$20,H$4+1)</f>
        <v>1</v>
      </c>
      <c r="AI30" s="183">
        <f>HLOOKUP($AC30,HH!$A$2:$BC$20,I$4+1)</f>
        <v>1</v>
      </c>
      <c r="AJ30" s="183">
        <f>HLOOKUP($AC30,HH!$A$2:$BC$20,J$4+1)</f>
        <v>1</v>
      </c>
      <c r="AK30" s="183">
        <f>HLOOKUP($AC30,HH!$A$2:$BC$20,K$4+1)</f>
        <v>1</v>
      </c>
      <c r="AL30" s="357">
        <f>HLOOKUP($AC30,HH!$A$2:$BC$20,L$4+1)</f>
        <v>1</v>
      </c>
      <c r="AM30" s="183">
        <f>HLOOKUP($AC30,HH!$A$2:$BC$20,M$4+1)</f>
        <v>1</v>
      </c>
      <c r="AN30" s="183"/>
      <c r="AO30" s="183">
        <f>HLOOKUP($AC30,HH!$A$2:$BC$20,O$4+1)</f>
        <v>1</v>
      </c>
      <c r="AP30" s="183">
        <f>HLOOKUP($AC30,HH!$A$2:$BC$20,P$4+1)</f>
        <v>0</v>
      </c>
      <c r="AQ30" s="183">
        <f>HLOOKUP($AC30,HH!$A$2:$BC$20,Q$4+1)</f>
        <v>1</v>
      </c>
      <c r="AR30" s="183">
        <f>HLOOKUP($AC30,HH!$A$2:$BC$20,R$4+1)</f>
        <v>1</v>
      </c>
      <c r="AS30" s="183">
        <f>HLOOKUP($AC30,HH!$A$2:$BC$20,S$4+1)</f>
        <v>1</v>
      </c>
      <c r="AT30" s="183">
        <f>HLOOKUP($AC30,HH!$A$2:$BC$20,T$4+1)</f>
        <v>1</v>
      </c>
      <c r="AU30" s="183">
        <f>HLOOKUP($AC30,HH!$A$2:$BC$20,U$4+1)</f>
        <v>1</v>
      </c>
      <c r="AV30" s="183">
        <f>HLOOKUP($AC30,HH!$A$2:$BC$20,V$4+1)</f>
        <v>1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186">
        <v>13.4</v>
      </c>
      <c r="C31" s="173">
        <f t="shared" si="0"/>
        <v>14</v>
      </c>
      <c r="D31" s="173">
        <v>0</v>
      </c>
      <c r="E31" s="174">
        <v>4</v>
      </c>
      <c r="F31" s="175">
        <v>4</v>
      </c>
      <c r="G31" s="174">
        <v>6</v>
      </c>
      <c r="H31" s="174">
        <v>5</v>
      </c>
      <c r="I31" s="174">
        <v>5</v>
      </c>
      <c r="J31" s="174">
        <v>4</v>
      </c>
      <c r="K31" s="174">
        <v>6</v>
      </c>
      <c r="L31" s="174">
        <v>5</v>
      </c>
      <c r="M31" s="174">
        <v>5</v>
      </c>
      <c r="N31" s="134">
        <f t="shared" si="5"/>
        <v>44</v>
      </c>
      <c r="O31" s="176">
        <v>6</v>
      </c>
      <c r="P31" s="174">
        <v>4</v>
      </c>
      <c r="Q31" s="174">
        <v>5</v>
      </c>
      <c r="R31" s="174">
        <v>4</v>
      </c>
      <c r="S31" s="174">
        <v>5</v>
      </c>
      <c r="T31" s="174">
        <v>4</v>
      </c>
      <c r="U31" s="174">
        <v>6</v>
      </c>
      <c r="V31" s="174">
        <v>4</v>
      </c>
      <c r="W31" s="176">
        <v>5</v>
      </c>
      <c r="X31" s="177">
        <f t="shared" si="1"/>
        <v>43</v>
      </c>
      <c r="Y31" s="178">
        <f t="shared" si="6"/>
        <v>87</v>
      </c>
      <c r="Z31" s="179">
        <f t="shared" si="7"/>
        <v>73</v>
      </c>
      <c r="AA31" s="180">
        <f t="shared" si="2"/>
        <v>1</v>
      </c>
      <c r="AC31" s="354">
        <f t="shared" si="3"/>
        <v>14</v>
      </c>
      <c r="AD31" s="182">
        <v>4</v>
      </c>
      <c r="AE31" s="183">
        <f>HLOOKUP($AC31,HH!$A$2:$BC$20,E$4+1)</f>
        <v>1</v>
      </c>
      <c r="AF31" s="183">
        <f>HLOOKUP($AC31,HH!$A$2:$BC$20,F$4+1)</f>
        <v>1</v>
      </c>
      <c r="AG31" s="183">
        <f>HLOOKUP($AC31,HH!$A$2:$BC$20,G$4+1)</f>
        <v>0</v>
      </c>
      <c r="AH31" s="183">
        <f>HLOOKUP($AC31,HH!$A$2:$BC$20,H$4+1)</f>
        <v>1</v>
      </c>
      <c r="AI31" s="183">
        <f>HLOOKUP($AC31,HH!$A$2:$BC$20,I$4+1)</f>
        <v>1</v>
      </c>
      <c r="AJ31" s="183">
        <f>HLOOKUP($AC31,HH!$A$2:$BC$20,J$4+1)</f>
        <v>1</v>
      </c>
      <c r="AK31" s="183">
        <f>HLOOKUP($AC31,HH!$A$2:$BC$20,K$4+1)</f>
        <v>0</v>
      </c>
      <c r="AL31" s="357">
        <f>HLOOKUP($AC31,HH!$A$2:$BC$20,L$4+1)</f>
        <v>1</v>
      </c>
      <c r="AM31" s="183">
        <f>HLOOKUP($AC31,HH!$A$2:$BC$20,M$4+1)</f>
        <v>1</v>
      </c>
      <c r="AN31" s="183"/>
      <c r="AO31" s="183">
        <f>HLOOKUP($AC31,HH!$A$2:$BC$20,O$4+1)</f>
        <v>1</v>
      </c>
      <c r="AP31" s="183">
        <f>HLOOKUP($AC31,HH!$A$2:$BC$20,P$4+1)</f>
        <v>0</v>
      </c>
      <c r="AQ31" s="183">
        <f>HLOOKUP($AC31,HH!$A$2:$BC$20,Q$4+1)</f>
        <v>1</v>
      </c>
      <c r="AR31" s="183">
        <f>HLOOKUP($AC31,HH!$A$2:$BC$20,R$4+1)</f>
        <v>1</v>
      </c>
      <c r="AS31" s="183">
        <f>HLOOKUP($AC31,HH!$A$2:$BC$20,S$4+1)</f>
        <v>1</v>
      </c>
      <c r="AT31" s="183">
        <f>HLOOKUP($AC31,HH!$A$2:$BC$20,T$4+1)</f>
        <v>1</v>
      </c>
      <c r="AU31" s="183">
        <f>HLOOKUP($AC31,HH!$A$2:$BC$20,U$4+1)</f>
        <v>1</v>
      </c>
      <c r="AV31" s="183">
        <f>HLOOKUP($AC31,HH!$A$2:$BC$20,V$4+1)</f>
        <v>0</v>
      </c>
      <c r="AW31" s="183">
        <f>HLOOKUP($AC31,HH!$A$2:$BC$20,W$4+1)</f>
        <v>1</v>
      </c>
    </row>
    <row r="32" spans="1:49" ht="13.65" customHeight="1" x14ac:dyDescent="0.25">
      <c r="A32" s="185" t="s">
        <v>21</v>
      </c>
      <c r="B32" s="186">
        <v>28.1</v>
      </c>
      <c r="C32" s="173">
        <f t="shared" si="0"/>
        <v>31</v>
      </c>
      <c r="D32" s="173">
        <f t="shared" si="4"/>
        <v>27</v>
      </c>
      <c r="E32" s="174">
        <v>5</v>
      </c>
      <c r="F32" s="175">
        <v>5</v>
      </c>
      <c r="G32" s="174">
        <v>9</v>
      </c>
      <c r="H32" s="174">
        <v>4</v>
      </c>
      <c r="I32" s="174">
        <v>5</v>
      </c>
      <c r="J32" s="174">
        <v>7</v>
      </c>
      <c r="K32" s="174">
        <v>5</v>
      </c>
      <c r="L32" s="174">
        <v>6</v>
      </c>
      <c r="M32" s="174">
        <v>6</v>
      </c>
      <c r="N32" s="134">
        <f t="shared" si="5"/>
        <v>52</v>
      </c>
      <c r="O32" s="176">
        <v>5</v>
      </c>
      <c r="P32" s="174">
        <v>4</v>
      </c>
      <c r="Q32" s="174">
        <v>6</v>
      </c>
      <c r="R32" s="174">
        <v>4</v>
      </c>
      <c r="S32" s="174">
        <v>7</v>
      </c>
      <c r="T32" s="174">
        <v>6</v>
      </c>
      <c r="U32" s="174">
        <v>5</v>
      </c>
      <c r="V32" s="174">
        <v>6</v>
      </c>
      <c r="W32" s="176">
        <v>6</v>
      </c>
      <c r="X32" s="177">
        <f t="shared" si="1"/>
        <v>49</v>
      </c>
      <c r="Y32" s="178">
        <f t="shared" si="6"/>
        <v>101</v>
      </c>
      <c r="Z32" s="179">
        <f t="shared" si="7"/>
        <v>74</v>
      </c>
      <c r="AA32" s="180">
        <f t="shared" si="2"/>
        <v>2</v>
      </c>
      <c r="AC32" s="354">
        <f t="shared" si="3"/>
        <v>27</v>
      </c>
      <c r="AD32" s="182">
        <v>2</v>
      </c>
      <c r="AE32" s="183">
        <f>HLOOKUP($AC32,HH!$A$2:$BC$20,E$4+1)</f>
        <v>2</v>
      </c>
      <c r="AF32" s="183">
        <f>HLOOKUP($AC32,HH!$A$2:$BC$20,F$4+1)</f>
        <v>2</v>
      </c>
      <c r="AG32" s="183">
        <f>HLOOKUP($AC32,HH!$A$2:$BC$20,G$4+1)</f>
        <v>1</v>
      </c>
      <c r="AH32" s="183">
        <f>HLOOKUP($AC32,HH!$A$2:$BC$20,H$4+1)</f>
        <v>2</v>
      </c>
      <c r="AI32" s="183">
        <f>HLOOKUP($AC32,HH!$A$2:$BC$20,I$4+1)</f>
        <v>1</v>
      </c>
      <c r="AJ32" s="183">
        <f>HLOOKUP($AC32,HH!$A$2:$BC$20,J$4+1)</f>
        <v>2</v>
      </c>
      <c r="AK32" s="183">
        <f>HLOOKUP($AC32,HH!$A$2:$BC$20,K$4+1)</f>
        <v>1</v>
      </c>
      <c r="AL32" s="357">
        <f>HLOOKUP($AC32,HH!$A$2:$BC$20,L$4+1)</f>
        <v>1</v>
      </c>
      <c r="AM32" s="183">
        <f>HLOOKUP($AC32,HH!$A$2:$BC$20,M$4+1)</f>
        <v>2</v>
      </c>
      <c r="AN32" s="183"/>
      <c r="AO32" s="183">
        <f>HLOOKUP($AC32,HH!$A$2:$BC$20,O$4+1)</f>
        <v>1</v>
      </c>
      <c r="AP32" s="183">
        <f>HLOOKUP($AC32,HH!$A$2:$BC$20,P$4+1)</f>
        <v>1</v>
      </c>
      <c r="AQ32" s="183">
        <f>HLOOKUP($AC32,HH!$A$2:$BC$20,Q$4+1)</f>
        <v>2</v>
      </c>
      <c r="AR32" s="183">
        <f>HLOOKUP($AC32,HH!$A$2:$BC$20,R$4+1)</f>
        <v>2</v>
      </c>
      <c r="AS32" s="183">
        <f>HLOOKUP($AC32,HH!$A$2:$BC$20,S$4+1)</f>
        <v>2</v>
      </c>
      <c r="AT32" s="183">
        <f>HLOOKUP($AC32,HH!$A$2:$BC$20,T$4+1)</f>
        <v>1</v>
      </c>
      <c r="AU32" s="183">
        <f>HLOOKUP($AC32,HH!$A$2:$BC$20,U$4+1)</f>
        <v>2</v>
      </c>
      <c r="AV32" s="183">
        <f>HLOOKUP($AC32,HH!$A$2:$BC$20,V$4+1)</f>
        <v>1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186">
        <v>19.399999999999999</v>
      </c>
      <c r="C33" s="173">
        <f t="shared" si="0"/>
        <v>21</v>
      </c>
      <c r="D33" s="173">
        <v>0</v>
      </c>
      <c r="E33" s="174">
        <v>6</v>
      </c>
      <c r="F33" s="175">
        <v>4</v>
      </c>
      <c r="G33" s="174">
        <v>7</v>
      </c>
      <c r="H33" s="174">
        <v>4</v>
      </c>
      <c r="I33" s="174">
        <v>6</v>
      </c>
      <c r="J33" s="174">
        <v>6</v>
      </c>
      <c r="K33" s="174">
        <v>6</v>
      </c>
      <c r="L33" s="174">
        <v>8</v>
      </c>
      <c r="M33" s="174">
        <v>4</v>
      </c>
      <c r="N33" s="134">
        <f t="shared" si="5"/>
        <v>51</v>
      </c>
      <c r="O33" s="176">
        <v>6</v>
      </c>
      <c r="P33" s="174">
        <v>4</v>
      </c>
      <c r="Q33" s="174">
        <v>6</v>
      </c>
      <c r="R33" s="174">
        <v>6</v>
      </c>
      <c r="S33" s="174">
        <v>6</v>
      </c>
      <c r="T33" s="174">
        <v>6</v>
      </c>
      <c r="U33" s="174">
        <v>5</v>
      </c>
      <c r="V33" s="174">
        <v>4</v>
      </c>
      <c r="W33" s="176">
        <v>7</v>
      </c>
      <c r="X33" s="177">
        <f t="shared" si="1"/>
        <v>50</v>
      </c>
      <c r="Y33" s="178">
        <f t="shared" si="6"/>
        <v>101</v>
      </c>
      <c r="Z33" s="179">
        <f t="shared" si="7"/>
        <v>80</v>
      </c>
      <c r="AA33" s="180">
        <f t="shared" si="2"/>
        <v>8</v>
      </c>
      <c r="AC33" s="354">
        <f t="shared" si="3"/>
        <v>21</v>
      </c>
      <c r="AD33" s="182">
        <v>2</v>
      </c>
      <c r="AE33" s="183">
        <f>HLOOKUP($AC33,HH!$A$2:$BC$20,E$4+1)</f>
        <v>2</v>
      </c>
      <c r="AF33" s="183">
        <f>HLOOKUP($AC33,HH!$A$2:$BC$20,F$4+1)</f>
        <v>1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2</v>
      </c>
      <c r="AK33" s="183">
        <f>HLOOKUP($AC33,HH!$A$2:$BC$20,K$4+1)</f>
        <v>1</v>
      </c>
      <c r="AL33" s="357">
        <f>HLOOKUP($AC33,HH!$A$2:$BC$20,L$4+1)</f>
        <v>1</v>
      </c>
      <c r="AM33" s="183">
        <f>HLOOKUP($AC33,HH!$A$2:$BC$20,M$4+1)</f>
        <v>1</v>
      </c>
      <c r="AN33" s="183"/>
      <c r="AO33" s="183">
        <f>HLOOKUP($AC33,HH!$A$2:$BC$20,O$4+1)</f>
        <v>1</v>
      </c>
      <c r="AP33" s="183">
        <f>HLOOKUP($AC33,HH!$A$2:$BC$20,P$4+1)</f>
        <v>1</v>
      </c>
      <c r="AQ33" s="183">
        <f>HLOOKUP($AC33,HH!$A$2:$BC$20,Q$4+1)</f>
        <v>2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1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186">
        <v>15</v>
      </c>
      <c r="C34" s="173">
        <f>_xlfn.IFS($A$5:$A$34="Andi Grant",ROUND($B$5:$B$34*($C$2/113)-($B$3-$AA$2),0),$A$5:$A$34&lt;&gt;"Andi Grant",ROUND($B$5:$B$34*($C$3/113)-($B$3-$AA$3),0))</f>
        <v>16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 t="shared" si="5"/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 t="shared" si="1"/>
        <v>0</v>
      </c>
      <c r="Y34" s="178" t="s">
        <v>20</v>
      </c>
      <c r="Z34" s="179" t="s">
        <v>20</v>
      </c>
      <c r="AA34" s="180">
        <f t="shared" si="2"/>
        <v>0</v>
      </c>
      <c r="AC34" s="354">
        <f t="shared" si="3"/>
        <v>16</v>
      </c>
      <c r="AD34" s="182"/>
      <c r="AE34" s="183">
        <f>HLOOKUP($AC34,HH!$A$2:$BC$20,E$4+1)</f>
        <v>1</v>
      </c>
      <c r="AF34" s="183">
        <f>HLOOKUP($AC34,HH!$A$2:$BC$20,F$4+1)</f>
        <v>1</v>
      </c>
      <c r="AG34" s="183">
        <f>HLOOKUP($AC34,HH!$A$2:$BC$20,G$4+1)</f>
        <v>0</v>
      </c>
      <c r="AH34" s="183">
        <f>HLOOKUP($AC34,HH!$A$2:$BC$20,H$4+1)</f>
        <v>1</v>
      </c>
      <c r="AI34" s="183">
        <f>HLOOKUP($AC34,HH!$A$2:$BC$20,I$4+1)</f>
        <v>1</v>
      </c>
      <c r="AJ34" s="183">
        <f>HLOOKUP($AC34,HH!$A$2:$BC$20,J$4+1)</f>
        <v>1</v>
      </c>
      <c r="AK34" s="183">
        <f>HLOOKUP($AC34,HH!$A$2:$BC$20,K$4+1)</f>
        <v>1</v>
      </c>
      <c r="AL34" s="357">
        <f>HLOOKUP($AC34,HH!$A$2:$BC$20,L$4+1)</f>
        <v>1</v>
      </c>
      <c r="AM34" s="183">
        <f>HLOOKUP($AC34,HH!$A$2:$BC$20,M$4+1)</f>
        <v>1</v>
      </c>
      <c r="AN34" s="183"/>
      <c r="AO34" s="183">
        <f>HLOOKUP($AC34,HH!$A$2:$BC$20,O$4+1)</f>
        <v>1</v>
      </c>
      <c r="AP34" s="183">
        <f>HLOOKUP($AC34,HH!$A$2:$BC$20,P$4+1)</f>
        <v>0</v>
      </c>
      <c r="AQ34" s="183">
        <f>HLOOKUP($AC34,HH!$A$2:$BC$20,Q$4+1)</f>
        <v>1</v>
      </c>
      <c r="AR34" s="183">
        <f>HLOOKUP($AC34,HH!$A$2:$BC$20,R$4+1)</f>
        <v>1</v>
      </c>
      <c r="AS34" s="183">
        <f>HLOOKUP($AC34,HH!$A$2:$BC$20,S$4+1)</f>
        <v>1</v>
      </c>
      <c r="AT34" s="183">
        <f>HLOOKUP($AC34,HH!$A$2:$BC$20,T$4+1)</f>
        <v>1</v>
      </c>
      <c r="AU34" s="183">
        <f>HLOOKUP($AC34,HH!$A$2:$BC$20,U$4+1)</f>
        <v>1</v>
      </c>
      <c r="AV34" s="183">
        <f>HLOOKUP($AC34,HH!$A$2:$BC$20,V$4+1)</f>
        <v>1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355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355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2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199" priority="33" stopIfTrue="1" operator="equal">
      <formula>E$3-2</formula>
    </cfRule>
  </conditionalFormatting>
  <conditionalFormatting sqref="E13:E20">
    <cfRule type="cellIs" dxfId="1198" priority="31" stopIfTrue="1" operator="greaterThan">
      <formula>$E$3+2+AE13</formula>
    </cfRule>
    <cfRule type="cellIs" dxfId="11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196" priority="27" stopIfTrue="1" operator="greaterThan">
      <formula>$F$3+2+AF5</formula>
    </cfRule>
    <cfRule type="cellIs" dxfId="11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194" priority="28" stopIfTrue="1" operator="equal">
      <formula>F$3-1</formula>
    </cfRule>
  </conditionalFormatting>
  <conditionalFormatting sqref="G5:G12 I5:I12 K5:M12 O5:W12 G21:G34 I21:I34 K21:M34 O21:W34 E5:E12 E21:E34">
    <cfRule type="cellIs" dxfId="1193" priority="130" stopIfTrue="1" operator="equal">
      <formula>E$3-1</formula>
    </cfRule>
  </conditionalFormatting>
  <conditionalFormatting sqref="G5:G34">
    <cfRule type="cellIs" dxfId="11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1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1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189" priority="51" stopIfTrue="1" operator="equal">
      <formula>G$3-2</formula>
    </cfRule>
    <cfRule type="cellIs" dxfId="11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187" priority="119" stopIfTrue="1" operator="equal">
      <formula>G$3-2</formula>
    </cfRule>
  </conditionalFormatting>
  <conditionalFormatting sqref="G13:I13">
    <cfRule type="cellIs" dxfId="1186" priority="84" stopIfTrue="1" operator="equal">
      <formula>G$3-2</formula>
    </cfRule>
  </conditionalFormatting>
  <conditionalFormatting sqref="G5:M12 G21:M34 O5:W12 O21:W34">
    <cfRule type="cellIs" dxfId="1185" priority="129" stopIfTrue="1" operator="equal">
      <formula>G$3-2</formula>
    </cfRule>
  </conditionalFormatting>
  <conditionalFormatting sqref="H5:H12 H21:H34 J14:J19 F5:F12 F21:F34">
    <cfRule type="cellIs" dxfId="1184" priority="124" stopIfTrue="1" operator="equal">
      <formula>F$3-1</formula>
    </cfRule>
  </conditionalFormatting>
  <conditionalFormatting sqref="H5:H34">
    <cfRule type="cellIs" dxfId="1183" priority="118" stopIfTrue="1" operator="greaterThan">
      <formula>$H$3+2+$AH5</formula>
    </cfRule>
  </conditionalFormatting>
  <conditionalFormatting sqref="H13">
    <cfRule type="cellIs" dxfId="11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1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1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179" priority="44" stopIfTrue="1" operator="equal">
      <formula>H$3-2</formula>
    </cfRule>
  </conditionalFormatting>
  <conditionalFormatting sqref="I5:I34">
    <cfRule type="cellIs" dxfId="1178" priority="43" stopIfTrue="1" operator="greaterThan">
      <formula>$I$3+2+AI5</formula>
    </cfRule>
  </conditionalFormatting>
  <conditionalFormatting sqref="I13">
    <cfRule type="cellIs" dxfId="11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1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1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174" priority="115" stopIfTrue="1" operator="equal">
      <formula>I$3-2</formula>
    </cfRule>
  </conditionalFormatting>
  <conditionalFormatting sqref="J5:J13">
    <cfRule type="cellIs" dxfId="1173" priority="93" stopIfTrue="1" operator="equal">
      <formula>J$3-1</formula>
    </cfRule>
  </conditionalFormatting>
  <conditionalFormatting sqref="J5:J19">
    <cfRule type="cellIs" dxfId="1172" priority="91" stopIfTrue="1" operator="greaterThan">
      <formula>$J$3+2+AJ5</formula>
    </cfRule>
  </conditionalFormatting>
  <conditionalFormatting sqref="J13">
    <cfRule type="cellIs" dxfId="1171" priority="92" stopIfTrue="1" operator="equal">
      <formula>J$3-2</formula>
    </cfRule>
  </conditionalFormatting>
  <conditionalFormatting sqref="J20">
    <cfRule type="cellIs" dxfId="1170" priority="55" stopIfTrue="1" operator="equal">
      <formula>J$3-2</formula>
    </cfRule>
  </conditionalFormatting>
  <conditionalFormatting sqref="J20:J34">
    <cfRule type="cellIs" dxfId="1169" priority="54" stopIfTrue="1" operator="greaterThan">
      <formula>$J$3+2+AJ20</formula>
    </cfRule>
    <cfRule type="cellIs" dxfId="11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167" priority="39" stopIfTrue="1" operator="greaterThan">
      <formula>$K$3+2+AK5</formula>
    </cfRule>
  </conditionalFormatting>
  <conditionalFormatting sqref="K20">
    <cfRule type="cellIs" dxfId="1166" priority="40" stopIfTrue="1" operator="equal">
      <formula>K$3-2</formula>
    </cfRule>
    <cfRule type="cellIs" dxfId="1165" priority="41" stopIfTrue="1" operator="equal">
      <formula>K$3-1</formula>
    </cfRule>
  </conditionalFormatting>
  <conditionalFormatting sqref="K13:M19">
    <cfRule type="cellIs" dxfId="1164" priority="81" stopIfTrue="1" operator="equal">
      <formula>K$3-2</formula>
    </cfRule>
    <cfRule type="cellIs" dxfId="1163" priority="82" stopIfTrue="1" operator="equal">
      <formula>K$3-1</formula>
    </cfRule>
  </conditionalFormatting>
  <conditionalFormatting sqref="L5:L34">
    <cfRule type="cellIs" dxfId="1162" priority="35" stopIfTrue="1" operator="greaterThan">
      <formula>$L$3+2+AL5</formula>
    </cfRule>
  </conditionalFormatting>
  <conditionalFormatting sqref="L20">
    <cfRule type="cellIs" dxfId="1161" priority="36" stopIfTrue="1" operator="equal">
      <formula>L$3-2</formula>
    </cfRule>
    <cfRule type="cellIs" dxfId="11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1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158" priority="57" stopIfTrue="1" operator="greaterThan">
      <formula>$M$3+2+AM13</formula>
    </cfRule>
  </conditionalFormatting>
  <conditionalFormatting sqref="M20">
    <cfRule type="cellIs" dxfId="1157" priority="58" stopIfTrue="1" operator="equal">
      <formula>M$3-2</formula>
    </cfRule>
    <cfRule type="cellIs" dxfId="11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155" priority="24" stopIfTrue="1" operator="greaterThan">
      <formula>$O$3+2+AO5</formula>
    </cfRule>
  </conditionalFormatting>
  <conditionalFormatting sqref="O13:O20">
    <cfRule type="cellIs" dxfId="1154" priority="25" stopIfTrue="1" operator="equal">
      <formula>O$3-1</formula>
    </cfRule>
    <cfRule type="cellIs" dxfId="1153" priority="26" stopIfTrue="1" operator="equal">
      <formula>O$3-2</formula>
    </cfRule>
  </conditionalFormatting>
  <conditionalFormatting sqref="O5:W19">
    <cfRule type="cellIs" dxfId="1152" priority="95" stopIfTrue="1" operator="equal">
      <formula>0</formula>
    </cfRule>
  </conditionalFormatting>
  <conditionalFormatting sqref="O20:W34">
    <cfRule type="cellIs" dxfId="1151" priority="61" stopIfTrue="1" operator="equal">
      <formula>0</formula>
    </cfRule>
  </conditionalFormatting>
  <conditionalFormatting sqref="P5:P19">
    <cfRule type="cellIs" dxfId="1150" priority="100" stopIfTrue="1" operator="greaterThan">
      <formula>$P$3+2+AP5</formula>
    </cfRule>
  </conditionalFormatting>
  <conditionalFormatting sqref="P13">
    <cfRule type="cellIs" dxfId="1149" priority="101" stopIfTrue="1" operator="equal">
      <formula>P$3-2</formula>
    </cfRule>
    <cfRule type="cellIs" dxfId="11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147" priority="67" stopIfTrue="1" operator="equal">
      <formula>P$3-2</formula>
    </cfRule>
    <cfRule type="cellIs" dxfId="11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145" priority="66" stopIfTrue="1" operator="greaterThan">
      <formula>$P$3+2+AP20</formula>
    </cfRule>
  </conditionalFormatting>
  <conditionalFormatting sqref="P14:S19">
    <cfRule type="cellIs" dxfId="1144" priority="126" stopIfTrue="1" operator="equal">
      <formula>P$3-2</formula>
    </cfRule>
    <cfRule type="cellIs" dxfId="11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142" priority="104" stopIfTrue="1" operator="greaterThan">
      <formula>$Q$3+2+AQ5</formula>
    </cfRule>
  </conditionalFormatting>
  <conditionalFormatting sqref="Q13">
    <cfRule type="cellIs" dxfId="1141" priority="105" stopIfTrue="1" operator="equal">
      <formula>Q$3-2</formula>
    </cfRule>
    <cfRule type="cellIs" dxfId="11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139" priority="71" stopIfTrue="1" operator="equal">
      <formula>Q$3-2</formula>
    </cfRule>
    <cfRule type="cellIs" dxfId="11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137" priority="70" stopIfTrue="1" operator="greaterThan">
      <formula>$Q$3+2+AQ20</formula>
    </cfRule>
  </conditionalFormatting>
  <conditionalFormatting sqref="R5:R19">
    <cfRule type="cellIs" dxfId="1136" priority="96" stopIfTrue="1" operator="greaterThan">
      <formula>$R$3+2+AR5</formula>
    </cfRule>
  </conditionalFormatting>
  <conditionalFormatting sqref="R13">
    <cfRule type="cellIs" dxfId="1135" priority="97" stopIfTrue="1" operator="equal">
      <formula>R$3-2</formula>
    </cfRule>
    <cfRule type="cellIs" dxfId="11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133" priority="63" stopIfTrue="1" operator="equal">
      <formula>R$3-2</formula>
    </cfRule>
    <cfRule type="cellIs" dxfId="11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131" priority="62" stopIfTrue="1" operator="greaterThan">
      <formula>$R$3+2+AR20</formula>
    </cfRule>
  </conditionalFormatting>
  <conditionalFormatting sqref="S5:S19">
    <cfRule type="cellIs" dxfId="1130" priority="108" stopIfTrue="1" operator="greaterThan">
      <formula>$S$3+2+AS5</formula>
    </cfRule>
  </conditionalFormatting>
  <conditionalFormatting sqref="S13">
    <cfRule type="cellIs" dxfId="1129" priority="109" stopIfTrue="1" operator="equal">
      <formula>S$3-2</formula>
    </cfRule>
    <cfRule type="cellIs" dxfId="11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127" priority="75" stopIfTrue="1" operator="equal">
      <formula>S$3-2</formula>
    </cfRule>
    <cfRule type="cellIs" dxfId="11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125" priority="74" stopIfTrue="1" operator="greaterThan">
      <formula>$S$3+2+AS20</formula>
    </cfRule>
  </conditionalFormatting>
  <conditionalFormatting sqref="T5:T34">
    <cfRule type="cellIs" dxfId="1124" priority="7" stopIfTrue="1" operator="greaterThan">
      <formula>$T$3+2+AT5</formula>
    </cfRule>
  </conditionalFormatting>
  <conditionalFormatting sqref="T20">
    <cfRule type="cellIs" dxfId="1123" priority="8" stopIfTrue="1" operator="equal">
      <formula>T$3-2</formula>
    </cfRule>
    <cfRule type="cellIs" dxfId="11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121" priority="78" stopIfTrue="1" operator="equal">
      <formula>T$3-2</formula>
    </cfRule>
    <cfRule type="cellIs" dxfId="11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119" priority="20" stopIfTrue="1" operator="greaterThan">
      <formula>$U$3+2+AU5</formula>
    </cfRule>
  </conditionalFormatting>
  <conditionalFormatting sqref="U20">
    <cfRule type="cellIs" dxfId="1118" priority="21" stopIfTrue="1" operator="equal">
      <formula>U$3-2</formula>
    </cfRule>
    <cfRule type="cellIs" dxfId="11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116" priority="16" stopIfTrue="1" operator="greaterThan">
      <formula>$V$3+2+AV5</formula>
    </cfRule>
  </conditionalFormatting>
  <conditionalFormatting sqref="V20">
    <cfRule type="cellIs" dxfId="1115" priority="17" stopIfTrue="1" operator="equal">
      <formula>V$3-2</formula>
    </cfRule>
    <cfRule type="cellIs" dxfId="11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113" priority="12" stopIfTrue="1" operator="greaterThan">
      <formula>$W$3+2+AW5</formula>
    </cfRule>
  </conditionalFormatting>
  <conditionalFormatting sqref="W20">
    <cfRule type="cellIs" dxfId="1112" priority="13" stopIfTrue="1" operator="equal">
      <formula>W$3-2</formula>
    </cfRule>
    <cfRule type="cellIs" dxfId="11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110" priority="112" operator="equal">
      <formula>0</formula>
    </cfRule>
  </conditionalFormatting>
  <conditionalFormatting sqref="Y5:Y34 Y2">
    <cfRule type="cellIs" dxfId="1109" priority="136" operator="lessThanOrEqual">
      <formula>$Y$2</formula>
    </cfRule>
  </conditionalFormatting>
  <conditionalFormatting sqref="Y5:Y34">
    <cfRule type="cellIs" dxfId="1108" priority="133" operator="equal">
      <formula>0</formula>
    </cfRule>
  </conditionalFormatting>
  <conditionalFormatting sqref="Y20">
    <cfRule type="cellIs" dxfId="1107" priority="6" stopIfTrue="1" operator="equal">
      <formula>0</formula>
    </cfRule>
  </conditionalFormatting>
  <conditionalFormatting sqref="Y36:Y1048576">
    <cfRule type="cellIs" dxfId="1106" priority="5" operator="equal">
      <formula>0</formula>
    </cfRule>
  </conditionalFormatting>
  <conditionalFormatting sqref="Z2 Z5:Z34">
    <cfRule type="cellIs" dxfId="1105" priority="125" operator="equal">
      <formula>0</formula>
    </cfRule>
    <cfRule type="cellIs" dxfId="11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103" priority="2" operator="lessThanOrEqual">
      <formula>-7</formula>
    </cfRule>
  </conditionalFormatting>
  <conditionalFormatting sqref="AA5:AA34">
    <cfRule type="cellIs" dxfId="1102" priority="3" stopIfTrue="1" operator="lessThan">
      <formula>-10</formula>
    </cfRule>
    <cfRule type="cellIs" dxfId="11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xr:uid="{00000000-0004-0000-07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39"/>
  <sheetViews>
    <sheetView workbookViewId="0">
      <pane xSplit="3" ySplit="3" topLeftCell="D10" activePane="bottomRight" state="frozen"/>
      <selection activeCell="Y35" sqref="Y35"/>
      <selection pane="topRight"/>
      <selection pane="bottomLeft"/>
      <selection pane="bottomRight" activeCell="AK7" sqref="AK7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74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0">
        <v>117</v>
      </c>
      <c r="D2" s="201">
        <v>126</v>
      </c>
      <c r="E2" s="202">
        <v>3</v>
      </c>
      <c r="F2" s="202">
        <v>1</v>
      </c>
      <c r="G2" s="202">
        <v>11</v>
      </c>
      <c r="H2" s="202">
        <v>17</v>
      </c>
      <c r="I2" s="202">
        <v>5</v>
      </c>
      <c r="J2" s="202">
        <v>15</v>
      </c>
      <c r="K2" s="202">
        <v>7</v>
      </c>
      <c r="L2" s="202">
        <v>9</v>
      </c>
      <c r="M2" s="202">
        <v>13</v>
      </c>
      <c r="N2" s="203"/>
      <c r="O2" s="202">
        <v>2</v>
      </c>
      <c r="P2" s="202">
        <v>14</v>
      </c>
      <c r="Q2" s="202">
        <v>4</v>
      </c>
      <c r="R2" s="202">
        <v>18</v>
      </c>
      <c r="S2" s="202">
        <v>6</v>
      </c>
      <c r="T2" s="202">
        <v>10</v>
      </c>
      <c r="U2" s="202">
        <v>16</v>
      </c>
      <c r="V2" s="202">
        <v>8</v>
      </c>
      <c r="W2" s="202">
        <v>12</v>
      </c>
      <c r="X2" s="135"/>
      <c r="Y2" s="143">
        <f>MIN(Y5:Y33)</f>
        <v>78</v>
      </c>
      <c r="Z2" s="144">
        <f>MIN(Z5:Z33)</f>
        <v>68</v>
      </c>
      <c r="AA2" s="204">
        <v>67.900000000000006</v>
      </c>
      <c r="AB2" s="205">
        <v>70.5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125</v>
      </c>
      <c r="B3" s="206">
        <v>70</v>
      </c>
      <c r="C3" s="207">
        <v>121</v>
      </c>
      <c r="D3" s="151">
        <v>116</v>
      </c>
      <c r="E3" s="152">
        <v>5</v>
      </c>
      <c r="F3" s="153">
        <v>4</v>
      </c>
      <c r="G3" s="152">
        <v>4</v>
      </c>
      <c r="H3" s="152">
        <v>3</v>
      </c>
      <c r="I3" s="152">
        <v>4</v>
      </c>
      <c r="J3" s="152">
        <v>3</v>
      </c>
      <c r="K3" s="152">
        <v>4</v>
      </c>
      <c r="L3" s="152">
        <v>4</v>
      </c>
      <c r="M3" s="152">
        <v>4</v>
      </c>
      <c r="N3" s="154">
        <f>SUM(E3:M3)</f>
        <v>35</v>
      </c>
      <c r="O3" s="152">
        <v>4</v>
      </c>
      <c r="P3" s="152">
        <v>3</v>
      </c>
      <c r="Q3" s="152">
        <v>4</v>
      </c>
      <c r="R3" s="152">
        <v>3</v>
      </c>
      <c r="S3" s="152">
        <v>5</v>
      </c>
      <c r="T3" s="152">
        <v>4</v>
      </c>
      <c r="U3" s="152">
        <v>3</v>
      </c>
      <c r="V3" s="152">
        <v>5</v>
      </c>
      <c r="W3" s="152">
        <v>4</v>
      </c>
      <c r="X3" s="155">
        <f>SUM(O3:W3)</f>
        <v>35</v>
      </c>
      <c r="Y3" s="154">
        <f>SUM(N3,X3)</f>
        <v>70</v>
      </c>
      <c r="Z3" s="156">
        <f>MIN(Z4:Z51)</f>
        <v>68</v>
      </c>
      <c r="AA3" s="157">
        <v>67.900000000000006</v>
      </c>
      <c r="AB3" s="157">
        <v>65.599999999999994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3</v>
      </c>
      <c r="F4" s="164">
        <v>1</v>
      </c>
      <c r="G4" s="163">
        <v>11</v>
      </c>
      <c r="H4" s="163">
        <v>17</v>
      </c>
      <c r="I4" s="163">
        <v>5</v>
      </c>
      <c r="J4" s="163">
        <v>15</v>
      </c>
      <c r="K4" s="163">
        <v>7</v>
      </c>
      <c r="L4" s="163">
        <v>9</v>
      </c>
      <c r="M4" s="163">
        <v>13</v>
      </c>
      <c r="N4" s="165"/>
      <c r="O4" s="166">
        <v>2</v>
      </c>
      <c r="P4" s="163">
        <v>14</v>
      </c>
      <c r="Q4" s="163">
        <v>4</v>
      </c>
      <c r="R4" s="166">
        <v>18</v>
      </c>
      <c r="S4" s="163">
        <v>6</v>
      </c>
      <c r="T4" s="163">
        <v>10</v>
      </c>
      <c r="U4" s="163">
        <v>16</v>
      </c>
      <c r="V4" s="163">
        <v>8</v>
      </c>
      <c r="W4" s="163">
        <v>12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22.1</v>
      </c>
      <c r="C5" s="173">
        <f t="shared" ref="C5:C33" si="0">_xlfn.IFS($A$5:$A$33="Andi Grant",ROUND($B$5:$B$33*($C$2/113)-($B$3-$AA$2),0),$A$5:$A$33&lt;&gt;"Andi Grant",ROUND($B$5:$B$33*($C$3/113)-($B$3-$AA$3),0))</f>
        <v>22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4" si="1">SUM(O5:W5)</f>
        <v>0</v>
      </c>
      <c r="Y5" s="178" t="s">
        <v>20</v>
      </c>
      <c r="Z5" s="179" t="s">
        <v>20</v>
      </c>
      <c r="AA5" s="180">
        <f t="shared" ref="AA5:AA34" si="2">IF(X5&gt;0,ROUND(Y5-($AC$5:$AC$33+$B$3),0),0)</f>
        <v>0</v>
      </c>
      <c r="AC5" s="181">
        <f t="shared" ref="AC5:AC34" si="3">IF(D5&gt;0,D5,C5)</f>
        <v>22</v>
      </c>
      <c r="AD5" s="182"/>
      <c r="AE5" s="183">
        <f>HLOOKUP($AC5,HH!$A$2:$AP$20,E$4+1)</f>
        <v>2</v>
      </c>
      <c r="AF5" s="183">
        <f>HLOOKUP($AC5,HH!$A$2:$AP$20,F$4+1)</f>
        <v>2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1</v>
      </c>
      <c r="AN5" s="183"/>
      <c r="AO5" s="183">
        <f>HLOOKUP($AC5,HH!$A$2:$AP$20,O$4+1)</f>
        <v>2</v>
      </c>
      <c r="AP5" s="183">
        <f>HLOOKUP($AC5,HH!$A$2:$AP$20,P$4+1)</f>
        <v>1</v>
      </c>
      <c r="AQ5" s="183">
        <f>HLOOKUP($AC5,HH!$A$2:$AP$20,Q$4+1)</f>
        <v>2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8</v>
      </c>
      <c r="D6" s="173">
        <f t="shared" ref="D6:D32" si="4">_xlfn.IFS($A$5:$A$33="Andi Grant",ROUND($B$5:$B$33*($D$2/113)-($B$3-$AB$2),0),$A$5:$A$33&lt;&gt;"Andi Grant",ROUND($B$5:$B$33*($D$3/113)-($B$3-$AB$3),0))</f>
        <v>12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4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2"/>
        <v>0</v>
      </c>
      <c r="AC6" s="181">
        <f t="shared" si="3"/>
        <v>12</v>
      </c>
      <c r="AD6" s="182"/>
      <c r="AE6" s="183">
        <f>HLOOKUP($AC6,HH!$A$2:$AP$20,E$4+1)</f>
        <v>1</v>
      </c>
      <c r="AF6" s="183">
        <f>HLOOKUP($AC6,HH!$A$2:$AP$20,F$4+1)</f>
        <v>1</v>
      </c>
      <c r="AG6" s="183">
        <f>HLOOKUP($AC6,HH!$A$2:$AP$20,G$4+1)</f>
        <v>1</v>
      </c>
      <c r="AH6" s="183">
        <f>HLOOKUP($AC6,HH!$A$2:$AP$20,H$4+1)</f>
        <v>0</v>
      </c>
      <c r="AI6" s="183">
        <f>HLOOKUP($AC6,HH!$A$2:$AP$20,I$4+1)</f>
        <v>1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1</v>
      </c>
      <c r="AM6" s="183">
        <f>HLOOKUP($AC6,HH!$A$2:$AP$20,M$4+1)</f>
        <v>0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1</v>
      </c>
      <c r="AR6" s="183">
        <f>HLOOKUP($AC6,HH!$A$2:$AP$20,R$4+1)</f>
        <v>0</v>
      </c>
      <c r="AS6" s="183">
        <f>HLOOKUP($AC6,HH!$A$2:$AP$20,S$4+1)</f>
        <v>1</v>
      </c>
      <c r="AT6" s="183">
        <f>HLOOKUP($AC6,HH!$A$2:$AP$20,T$4+1)</f>
        <v>1</v>
      </c>
      <c r="AU6" s="183">
        <f>HLOOKUP($AC6,HH!$A$2:$AP$20,U$4+1)</f>
        <v>0</v>
      </c>
      <c r="AV6" s="183">
        <f>HLOOKUP($AC6,HH!$A$2:$AP$20,V$4+1)</f>
        <v>1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27.1</v>
      </c>
      <c r="C7" s="173">
        <f t="shared" si="0"/>
        <v>27</v>
      </c>
      <c r="D7" s="173">
        <f t="shared" si="4"/>
        <v>23</v>
      </c>
      <c r="E7" s="174">
        <v>6</v>
      </c>
      <c r="F7" s="175">
        <v>5</v>
      </c>
      <c r="G7" s="174">
        <v>5</v>
      </c>
      <c r="H7" s="174">
        <v>5</v>
      </c>
      <c r="I7" s="174">
        <v>5</v>
      </c>
      <c r="J7" s="174">
        <v>3</v>
      </c>
      <c r="K7" s="174">
        <v>10</v>
      </c>
      <c r="L7" s="174">
        <v>6</v>
      </c>
      <c r="M7" s="174">
        <v>4</v>
      </c>
      <c r="N7" s="134">
        <f t="shared" si="5"/>
        <v>49</v>
      </c>
      <c r="O7" s="176">
        <v>6</v>
      </c>
      <c r="P7" s="174">
        <v>6</v>
      </c>
      <c r="Q7" s="174">
        <v>6</v>
      </c>
      <c r="R7" s="174">
        <v>5</v>
      </c>
      <c r="S7" s="174">
        <v>6</v>
      </c>
      <c r="T7" s="176">
        <v>5</v>
      </c>
      <c r="U7" s="174">
        <v>5</v>
      </c>
      <c r="V7" s="174">
        <v>8</v>
      </c>
      <c r="W7" s="176">
        <v>6</v>
      </c>
      <c r="X7" s="177">
        <f t="shared" si="1"/>
        <v>53</v>
      </c>
      <c r="Y7" s="178">
        <f t="shared" ref="Y7:Y33" si="6">SUM(N7+X7)</f>
        <v>102</v>
      </c>
      <c r="Z7" s="179">
        <f t="shared" ref="Z7:Z33" si="7">IF(AC7&lt;37,(SUM(ROUND(Y7-AC7,0))),"")</f>
        <v>79</v>
      </c>
      <c r="AA7" s="180">
        <f t="shared" si="2"/>
        <v>9</v>
      </c>
      <c r="AC7" s="181">
        <f t="shared" si="3"/>
        <v>23</v>
      </c>
      <c r="AD7" s="182">
        <v>1</v>
      </c>
      <c r="AE7" s="183">
        <f>HLOOKUP($AC7,HH!$A$2:$AP$20,E$4+1)</f>
        <v>2</v>
      </c>
      <c r="AF7" s="183">
        <f>HLOOKUP($AC7,HH!$A$2:$AP$20,F$4+1)</f>
        <v>2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2</v>
      </c>
      <c r="AJ7" s="183">
        <f>HLOOKUP($AC7,HH!$A$2:$AP$20,J$4+1)</f>
        <v>1</v>
      </c>
      <c r="AK7" s="357">
        <f>HLOOKUP($AC7,HH!$A$2:$AP$20,K$4+1)</f>
        <v>1</v>
      </c>
      <c r="AL7" s="183">
        <f>HLOOKUP($AC7,HH!$A$2:$AP$20,L$4+1)</f>
        <v>1</v>
      </c>
      <c r="AM7" s="183">
        <f>HLOOKUP($AC7,HH!$A$2:$AP$20,M$4+1)</f>
        <v>1</v>
      </c>
      <c r="AN7" s="183"/>
      <c r="AO7" s="183">
        <f>HLOOKUP($AC7,HH!$A$2:$AP$20,O$4+1)</f>
        <v>2</v>
      </c>
      <c r="AP7" s="183">
        <f>HLOOKUP($AC7,HH!$A$2:$AP$20,P$4+1)</f>
        <v>1</v>
      </c>
      <c r="AQ7" s="183">
        <f>HLOOKUP($AC7,HH!$A$2:$AP$20,Q$4+1)</f>
        <v>2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29.4</v>
      </c>
      <c r="C8" s="173">
        <f t="shared" si="0"/>
        <v>29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5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2"/>
        <v>0</v>
      </c>
      <c r="AC8" s="181">
        <f t="shared" si="3"/>
        <v>29</v>
      </c>
      <c r="AD8" s="182"/>
      <c r="AE8" s="183">
        <f>HLOOKUP($AC8,HH!$A$2:$AP$20,E$4+1)</f>
        <v>2</v>
      </c>
      <c r="AF8" s="183">
        <f>HLOOKUP($AC8,HH!$A$2:$AP$20,F$4+1)</f>
        <v>2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2</v>
      </c>
      <c r="AJ8" s="183">
        <f>HLOOKUP($AC8,HH!$A$2:$AP$20,J$4+1)</f>
        <v>1</v>
      </c>
      <c r="AK8" s="183">
        <f>HLOOKUP($AC8,HH!$A$2:$AP$20,K$4+1)</f>
        <v>2</v>
      </c>
      <c r="AL8" s="183">
        <f>HLOOKUP($AC8,HH!$A$2:$AP$20,L$4+1)</f>
        <v>2</v>
      </c>
      <c r="AM8" s="183">
        <f>HLOOKUP($AC8,HH!$A$2:$AP$20,M$4+1)</f>
        <v>1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2</v>
      </c>
      <c r="AR8" s="183">
        <f>HLOOKUP($AC8,HH!$A$2:$AP$20,R$4+1)</f>
        <v>1</v>
      </c>
      <c r="AS8" s="183">
        <f>HLOOKUP($AC8,HH!$A$2:$AP$20,S$4+1)</f>
        <v>2</v>
      </c>
      <c r="AT8" s="183">
        <f>HLOOKUP($AC8,HH!$A$2:$AP$20,T$4+1)</f>
        <v>2</v>
      </c>
      <c r="AU8" s="183">
        <f>HLOOKUP($AC8,HH!$A$2:$AP$20,U$4+1)</f>
        <v>1</v>
      </c>
      <c r="AV8" s="183">
        <f>HLOOKUP($AC8,HH!$A$2:$AP$20,V$4+1)</f>
        <v>2</v>
      </c>
      <c r="AW8" s="183">
        <f>HLOOKUP($AC8,HH!$A$2:$AP$20,W$4+1)</f>
        <v>1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15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181">
        <f t="shared" si="3"/>
        <v>15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0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0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0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12.1</v>
      </c>
      <c r="C10" s="173">
        <f t="shared" si="0"/>
        <v>11</v>
      </c>
      <c r="D10" s="173">
        <v>0</v>
      </c>
      <c r="E10" s="174"/>
      <c r="F10" s="175"/>
      <c r="G10" s="174"/>
      <c r="H10" s="174"/>
      <c r="I10" s="174"/>
      <c r="J10" s="174"/>
      <c r="K10" s="174"/>
      <c r="L10" s="174"/>
      <c r="M10" s="174"/>
      <c r="N10" s="134">
        <f t="shared" si="5"/>
        <v>0</v>
      </c>
      <c r="O10" s="176"/>
      <c r="P10" s="174"/>
      <c r="Q10" s="174"/>
      <c r="R10" s="174"/>
      <c r="S10" s="174"/>
      <c r="T10" s="174"/>
      <c r="U10" s="174"/>
      <c r="V10" s="174"/>
      <c r="W10" s="176"/>
      <c r="X10" s="177">
        <f t="shared" si="1"/>
        <v>0</v>
      </c>
      <c r="Y10" s="178" t="s">
        <v>20</v>
      </c>
      <c r="Z10" s="179" t="s">
        <v>20</v>
      </c>
      <c r="AA10" s="180">
        <f t="shared" si="2"/>
        <v>0</v>
      </c>
      <c r="AC10" s="181">
        <f t="shared" si="3"/>
        <v>11</v>
      </c>
      <c r="AD10" s="182"/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1</v>
      </c>
      <c r="AJ10" s="183">
        <f>HLOOKUP($AC10,HH!$A$2:$AP$20,J$4+1)</f>
        <v>0</v>
      </c>
      <c r="AK10" s="183">
        <f>HLOOKUP($AC10,HH!$A$2:$AP$20,K$4+1)</f>
        <v>1</v>
      </c>
      <c r="AL10" s="183">
        <f>HLOOKUP($AC10,HH!$A$2:$AP$20,L$4+1)</f>
        <v>1</v>
      </c>
      <c r="AM10" s="183">
        <f>HLOOKUP($AC10,HH!$A$2:$AP$20,M$4+1)</f>
        <v>0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1</v>
      </c>
      <c r="AR10" s="183">
        <f>HLOOKUP($AC10,HH!$A$2:$AP$20,R$4+1)</f>
        <v>0</v>
      </c>
      <c r="AS10" s="183">
        <f>HLOOKUP($AC10,HH!$A$2:$AP$20,S$4+1)</f>
        <v>1</v>
      </c>
      <c r="AT10" s="183">
        <f>HLOOKUP($AC10,HH!$A$2:$AP$20,T$4+1)</f>
        <v>1</v>
      </c>
      <c r="AU10" s="183">
        <f>HLOOKUP($AC10,HH!$A$2:$AP$20,U$4+1)</f>
        <v>0</v>
      </c>
      <c r="AV10" s="183">
        <f>HLOOKUP($AC10,HH!$A$2:$AP$20,V$4+1)</f>
        <v>1</v>
      </c>
      <c r="AW10" s="183">
        <f>HLOOKUP($AC10,HH!$A$2:$AP$20,W$4+1)</f>
        <v>0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3</v>
      </c>
      <c r="AF11" s="183">
        <f>HLOOKUP($AC11,HH!$A$2:$AP$20,F$4+1)</f>
        <v>1</v>
      </c>
      <c r="AG11" s="183">
        <f>HLOOKUP($AC11,HH!$A$2:$AP$20,G$4+1)</f>
        <v>11</v>
      </c>
      <c r="AH11" s="183">
        <f>HLOOKUP($AC11,HH!$A$2:$AP$20,H$4+1)</f>
        <v>17</v>
      </c>
      <c r="AI11" s="183">
        <f>HLOOKUP($AC11,HH!$A$2:$AP$20,I$4+1)</f>
        <v>5</v>
      </c>
      <c r="AJ11" s="183">
        <f>HLOOKUP($AC11,HH!$A$2:$AP$20,J$4+1)</f>
        <v>15</v>
      </c>
      <c r="AK11" s="183">
        <f>HLOOKUP($AC11,HH!$A$2:$AP$20,K$4+1)</f>
        <v>7</v>
      </c>
      <c r="AL11" s="183">
        <f>HLOOKUP($AC11,HH!$A$2:$AP$20,L$4+1)</f>
        <v>9</v>
      </c>
      <c r="AM11" s="183">
        <f>HLOOKUP($AC11,HH!$A$2:$AP$20,M$4+1)</f>
        <v>13</v>
      </c>
      <c r="AN11" s="183"/>
      <c r="AO11" s="183">
        <f>HLOOKUP($AC11,HH!$A$2:$AP$20,O$4+1)</f>
        <v>2</v>
      </c>
      <c r="AP11" s="183">
        <f>HLOOKUP($AC11,HH!$A$2:$AP$20,P$4+1)</f>
        <v>14</v>
      </c>
      <c r="AQ11" s="183">
        <f>HLOOKUP($AC11,HH!$A$2:$AP$20,Q$4+1)</f>
        <v>4</v>
      </c>
      <c r="AR11" s="183">
        <f>HLOOKUP($AC11,HH!$A$2:$AP$20,R$4+1)</f>
        <v>18</v>
      </c>
      <c r="AS11" s="183">
        <f>HLOOKUP($AC11,HH!$A$2:$AP$20,S$4+1)</f>
        <v>6</v>
      </c>
      <c r="AT11" s="183">
        <f>HLOOKUP($AC11,HH!$A$2:$AP$20,T$4+1)</f>
        <v>10</v>
      </c>
      <c r="AU11" s="183">
        <f>HLOOKUP($AC11,HH!$A$2:$AP$20,U$4+1)</f>
        <v>16</v>
      </c>
      <c r="AV11" s="183">
        <f>HLOOKUP($AC11,HH!$A$2:$AP$20,V$4+1)</f>
        <v>8</v>
      </c>
      <c r="AW11" s="183">
        <f>HLOOKUP($AC11,HH!$A$2:$AP$20,W$4+1)</f>
        <v>12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26</v>
      </c>
      <c r="D12" s="173">
        <f t="shared" si="4"/>
        <v>23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5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2"/>
        <v>0</v>
      </c>
      <c r="AC12" s="181">
        <f t="shared" si="3"/>
        <v>23</v>
      </c>
      <c r="AD12" s="182"/>
      <c r="AE12" s="183">
        <f>HLOOKUP($AC12,HH!$A$2:$AP$20,E$4+1)</f>
        <v>2</v>
      </c>
      <c r="AF12" s="183">
        <f>HLOOKUP($AC12,HH!$A$2:$AP$20,F$4+1)</f>
        <v>2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2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2</v>
      </c>
      <c r="AP12" s="183">
        <f>HLOOKUP($AC12,HH!$A$2:$AP$20,P$4+1)</f>
        <v>1</v>
      </c>
      <c r="AQ12" s="183">
        <f>HLOOKUP($AC12,HH!$A$2:$AP$20,Q$4+1)</f>
        <v>2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5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2"/>
        <v>0</v>
      </c>
      <c r="AC13" s="181">
        <f t="shared" si="3"/>
        <v>11</v>
      </c>
      <c r="AD13" s="182"/>
      <c r="AE13" s="183">
        <f>HLOOKUP($AC13,HH!$A$2:$AP$20,E$4+1)</f>
        <v>1</v>
      </c>
      <c r="AF13" s="183">
        <f>HLOOKUP($AC13,HH!$A$2:$AP$20,F$4+1)</f>
        <v>1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1</v>
      </c>
      <c r="AJ13" s="183">
        <f>HLOOKUP($AC13,HH!$A$2:$AP$20,J$4+1)</f>
        <v>0</v>
      </c>
      <c r="AK13" s="183">
        <f>HLOOKUP($AC13,HH!$A$2:$AP$20,K$4+1)</f>
        <v>1</v>
      </c>
      <c r="AL13" s="183">
        <f>HLOOKUP($AC13,HH!$A$2:$AP$20,L$4+1)</f>
        <v>1</v>
      </c>
      <c r="AM13" s="183">
        <f>HLOOKUP($AC13,HH!$A$2:$AP$20,M$4+1)</f>
        <v>0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1</v>
      </c>
      <c r="AR13" s="183">
        <f>HLOOKUP($AC13,HH!$A$2:$AP$20,R$4+1)</f>
        <v>0</v>
      </c>
      <c r="AS13" s="183">
        <f>HLOOKUP($AC13,HH!$A$2:$AP$20,S$4+1)</f>
        <v>1</v>
      </c>
      <c r="AT13" s="183">
        <f>HLOOKUP($AC13,HH!$A$2:$AP$20,T$4+1)</f>
        <v>1</v>
      </c>
      <c r="AU13" s="183">
        <f>HLOOKUP($AC13,HH!$A$2:$AP$20,U$4+1)</f>
        <v>0</v>
      </c>
      <c r="AV13" s="183">
        <f>HLOOKUP($AC13,HH!$A$2:$AP$20,V$4+1)</f>
        <v>1</v>
      </c>
      <c r="AW13" s="183">
        <f>HLOOKUP($AC13,HH!$A$2:$AP$20,W$4+1)</f>
        <v>0</v>
      </c>
    </row>
    <row r="14" spans="1:49" ht="13.65" customHeight="1" x14ac:dyDescent="0.25">
      <c r="A14" s="185" t="s">
        <v>44</v>
      </c>
      <c r="B14" s="186">
        <v>46.9</v>
      </c>
      <c r="C14" s="173">
        <f t="shared" si="0"/>
        <v>48</v>
      </c>
      <c r="D14" s="173">
        <f t="shared" si="4"/>
        <v>44</v>
      </c>
      <c r="E14" s="174">
        <v>8</v>
      </c>
      <c r="F14" s="175">
        <v>7</v>
      </c>
      <c r="G14" s="174">
        <v>7</v>
      </c>
      <c r="H14" s="174">
        <v>6</v>
      </c>
      <c r="I14" s="174">
        <v>7</v>
      </c>
      <c r="J14" s="174">
        <v>7</v>
      </c>
      <c r="K14" s="174">
        <v>8</v>
      </c>
      <c r="L14" s="174">
        <v>7</v>
      </c>
      <c r="M14" s="174">
        <v>10</v>
      </c>
      <c r="N14" s="134">
        <f t="shared" si="5"/>
        <v>67</v>
      </c>
      <c r="O14" s="176">
        <v>6</v>
      </c>
      <c r="P14" s="174">
        <v>6</v>
      </c>
      <c r="Q14" s="174">
        <v>9</v>
      </c>
      <c r="R14" s="174">
        <v>4</v>
      </c>
      <c r="S14" s="174">
        <v>8</v>
      </c>
      <c r="T14" s="174">
        <v>7</v>
      </c>
      <c r="U14" s="174">
        <v>4</v>
      </c>
      <c r="V14" s="174">
        <v>11</v>
      </c>
      <c r="W14" s="176">
        <v>10</v>
      </c>
      <c r="X14" s="177">
        <f t="shared" si="1"/>
        <v>65</v>
      </c>
      <c r="Y14" s="178">
        <f t="shared" si="6"/>
        <v>132</v>
      </c>
      <c r="Z14" s="179" t="str">
        <f t="shared" si="7"/>
        <v/>
      </c>
      <c r="AA14" s="180">
        <f t="shared" si="2"/>
        <v>18</v>
      </c>
      <c r="AC14" s="181">
        <f t="shared" si="3"/>
        <v>44</v>
      </c>
      <c r="AD14" s="182">
        <v>2</v>
      </c>
      <c r="AE14" s="183">
        <f>HLOOKUP($AC14,HH!$A$2:$AP$20,E$4+1)</f>
        <v>3</v>
      </c>
      <c r="AF14" s="183">
        <f>HLOOKUP($AC14,HH!$A$2:$AP$20,F$4+1)</f>
        <v>3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3</v>
      </c>
      <c r="AJ14" s="183">
        <f>HLOOKUP($AC14,HH!$A$2:$AP$20,J$4+1)</f>
        <v>2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2</v>
      </c>
      <c r="AN14" s="183"/>
      <c r="AO14" s="183">
        <f>HLOOKUP($AC14,HH!$A$2:$AP$20,O$4+1)</f>
        <v>3</v>
      </c>
      <c r="AP14" s="183">
        <f>HLOOKUP($AC14,HH!$A$2:$AP$20,P$4+1)</f>
        <v>2</v>
      </c>
      <c r="AQ14" s="183">
        <f>HLOOKUP($AC14,HH!$A$2:$AP$20,Q$4+1)</f>
        <v>3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5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2"/>
        <v>0</v>
      </c>
      <c r="AC15" s="181">
        <f t="shared" si="3"/>
        <v>22</v>
      </c>
      <c r="AD15" s="182"/>
      <c r="AE15" s="183">
        <f>HLOOKUP($AC15,HH!$A$2:$AP$20,E$4+1)</f>
        <v>2</v>
      </c>
      <c r="AF15" s="183">
        <f>HLOOKUP($AC15,HH!$A$2:$AP$20,F$4+1)</f>
        <v>2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1</v>
      </c>
      <c r="AN15" s="183"/>
      <c r="AO15" s="183">
        <f>HLOOKUP($AC15,HH!$A$2:$AP$20,O$4+1)</f>
        <v>2</v>
      </c>
      <c r="AP15" s="183">
        <f>HLOOKUP($AC15,HH!$A$2:$AP$20,P$4+1)</f>
        <v>1</v>
      </c>
      <c r="AQ15" s="183">
        <f>HLOOKUP($AC15,HH!$A$2:$AP$20,Q$4+1)</f>
        <v>2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16.3</v>
      </c>
      <c r="C16" s="173">
        <f t="shared" si="0"/>
        <v>15</v>
      </c>
      <c r="D16" s="173">
        <v>0</v>
      </c>
      <c r="E16" s="174">
        <v>5</v>
      </c>
      <c r="F16" s="175">
        <v>4</v>
      </c>
      <c r="G16" s="174">
        <v>6</v>
      </c>
      <c r="H16" s="174">
        <v>5</v>
      </c>
      <c r="I16" s="174">
        <v>5</v>
      </c>
      <c r="J16" s="174">
        <v>4</v>
      </c>
      <c r="K16" s="174">
        <v>5</v>
      </c>
      <c r="L16" s="174">
        <v>4</v>
      </c>
      <c r="M16" s="174">
        <v>5</v>
      </c>
      <c r="N16" s="134">
        <f>SUM(E16:M16)</f>
        <v>43</v>
      </c>
      <c r="O16" s="176">
        <v>6</v>
      </c>
      <c r="P16" s="174">
        <v>6</v>
      </c>
      <c r="Q16" s="174">
        <v>5</v>
      </c>
      <c r="R16" s="174">
        <v>4</v>
      </c>
      <c r="S16" s="174">
        <v>6</v>
      </c>
      <c r="T16" s="174">
        <v>4</v>
      </c>
      <c r="U16" s="174">
        <v>3</v>
      </c>
      <c r="V16" s="174">
        <v>6</v>
      </c>
      <c r="W16" s="176">
        <v>5</v>
      </c>
      <c r="X16" s="177">
        <f>SUM(O16:W16)</f>
        <v>45</v>
      </c>
      <c r="Y16" s="178">
        <f>SUM(N16+X16)</f>
        <v>88</v>
      </c>
      <c r="Z16" s="179">
        <f>IF(AC16&lt;37,(SUM(ROUND(Y16-AC16,0))),"")</f>
        <v>73</v>
      </c>
      <c r="AA16" s="180">
        <f>IF(X16&gt;0,ROUND(Y16-($AC$5:$AC$33+$B$3),0),0)</f>
        <v>3</v>
      </c>
      <c r="AC16" s="181">
        <f t="shared" si="3"/>
        <v>15</v>
      </c>
      <c r="AD16" s="182">
        <v>2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0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1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1</v>
      </c>
      <c r="AQ16" s="183">
        <f>HLOOKUP($AC16,HH!$A$2:$AP$20,Q$4+1)</f>
        <v>1</v>
      </c>
      <c r="AR16" s="183">
        <f>HLOOKUP($AC16,HH!$A$2:$AP$20,R$4+1)</f>
        <v>0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0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22.7</v>
      </c>
      <c r="C17" s="173">
        <f t="shared" si="0"/>
        <v>22</v>
      </c>
      <c r="D17" s="173">
        <f t="shared" si="4"/>
        <v>19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181">
        <f t="shared" si="3"/>
        <v>19</v>
      </c>
      <c r="AD17" s="182"/>
      <c r="AE17" s="183">
        <f>HLOOKUP($AC17,HH!$A$2:$AP$20,E$4+1)</f>
        <v>1</v>
      </c>
      <c r="AF17" s="183">
        <f>HLOOKUP($AC17,HH!$A$2:$AP$20,F$4+1)</f>
        <v>2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13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181">
        <f t="shared" si="3"/>
        <v>13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1</v>
      </c>
      <c r="AH18" s="183">
        <f>HLOOKUP($AC18,HH!$A$2:$AP$20,H$4+1)</f>
        <v>0</v>
      </c>
      <c r="AI18" s="183">
        <f>HLOOKUP($AC18,HH!$A$2:$AP$20,I$4+1)</f>
        <v>1</v>
      </c>
      <c r="AJ18" s="183">
        <f>HLOOKUP($AC18,HH!$A$2:$AP$20,J$4+1)</f>
        <v>0</v>
      </c>
      <c r="AK18" s="183">
        <f>HLOOKUP($AC18,HH!$A$2:$AP$20,K$4+1)</f>
        <v>1</v>
      </c>
      <c r="AL18" s="183">
        <f>HLOOKUP($AC18,HH!$A$2:$AP$20,L$4+1)</f>
        <v>1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1</v>
      </c>
      <c r="AR18" s="183">
        <f>HLOOKUP($AC18,HH!$A$2:$AP$20,R$4+1)</f>
        <v>0</v>
      </c>
      <c r="AS18" s="183">
        <f>HLOOKUP($AC18,HH!$A$2:$AP$20,S$4+1)</f>
        <v>1</v>
      </c>
      <c r="AT18" s="183">
        <f>HLOOKUP($AC18,HH!$A$2:$AP$20,T$4+1)</f>
        <v>1</v>
      </c>
      <c r="AU18" s="183">
        <f>HLOOKUP($AC18,HH!$A$2:$AP$20,U$4+1)</f>
        <v>0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21.3</v>
      </c>
      <c r="C19" s="173">
        <f t="shared" si="0"/>
        <v>21</v>
      </c>
      <c r="D19" s="173">
        <f t="shared" si="4"/>
        <v>17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5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 t="s">
        <v>20</v>
      </c>
      <c r="Z19" s="179" t="s">
        <v>20</v>
      </c>
      <c r="AA19" s="180">
        <f t="shared" si="2"/>
        <v>0</v>
      </c>
      <c r="AC19" s="181">
        <f t="shared" si="3"/>
        <v>17</v>
      </c>
      <c r="AD19" s="182"/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1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1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1</v>
      </c>
      <c r="AQ19" s="183">
        <f>HLOOKUP($AC19,HH!$A$2:$AP$20,Q$4+1)</f>
        <v>1</v>
      </c>
      <c r="AR19" s="183">
        <f>HLOOKUP($AC19,HH!$A$2:$AP$20,R$4+1)</f>
        <v>0</v>
      </c>
      <c r="AS19" s="183">
        <f>HLOOKUP($AC19,HH!$A$2:$AP$20,S$4+1)</f>
        <v>1</v>
      </c>
      <c r="AT19" s="183">
        <f>HLOOKUP($AC19,HH!$A$2:$AP$20,T$4+1)</f>
        <v>1</v>
      </c>
      <c r="AU19" s="183">
        <f>HLOOKUP($AC19,HH!$A$2:$AP$20,U$4+1)</f>
        <v>1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20</v>
      </c>
      <c r="D20" s="173">
        <f t="shared" si="4"/>
        <v>17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5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2"/>
        <v>0</v>
      </c>
      <c r="AC20" s="181">
        <f t="shared" si="3"/>
        <v>17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0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29.3</v>
      </c>
      <c r="C21" s="173">
        <f t="shared" si="0"/>
        <v>29</v>
      </c>
      <c r="D21" s="173">
        <f t="shared" si="4"/>
        <v>26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5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 t="s">
        <v>20</v>
      </c>
      <c r="Z21" s="179" t="s">
        <v>20</v>
      </c>
      <c r="AA21" s="180">
        <f t="shared" si="2"/>
        <v>0</v>
      </c>
      <c r="AC21" s="181">
        <f t="shared" si="3"/>
        <v>26</v>
      </c>
      <c r="AD21" s="182"/>
      <c r="AE21" s="183">
        <f>HLOOKUP($AC21,HH!$A$2:$AP$20,E$4+1)</f>
        <v>2</v>
      </c>
      <c r="AF21" s="183">
        <f>HLOOKUP($AC21,HH!$A$2:$AP$20,F$4+1)</f>
        <v>2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2</v>
      </c>
      <c r="AJ21" s="183">
        <f>HLOOKUP($AC21,HH!$A$2:$AP$20,J$4+1)</f>
        <v>1</v>
      </c>
      <c r="AK21" s="183">
        <f>HLOOKUP($AC21,HH!$A$2:$AP$20,K$4+1)</f>
        <v>2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2</v>
      </c>
      <c r="AP21" s="183">
        <f>HLOOKUP($AC21,HH!$A$2:$AP$20,P$4+1)</f>
        <v>1</v>
      </c>
      <c r="AQ21" s="183">
        <f>HLOOKUP($AC21,HH!$A$2:$AP$20,Q$4+1)</f>
        <v>2</v>
      </c>
      <c r="AR21" s="183">
        <f>HLOOKUP($AC21,HH!$A$2:$AP$20,R$4+1)</f>
        <v>1</v>
      </c>
      <c r="AS21" s="183">
        <f>HLOOKUP($AC21,HH!$A$2:$AP$20,S$4+1)</f>
        <v>2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2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17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181">
        <f t="shared" si="3"/>
        <v>17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0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14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5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2"/>
        <v>0</v>
      </c>
      <c r="AC23" s="181">
        <f t="shared" si="3"/>
        <v>14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0</v>
      </c>
      <c r="AI23" s="183">
        <f>HLOOKUP($AC23,HH!$A$2:$AP$20,I$4+1)</f>
        <v>1</v>
      </c>
      <c r="AJ23" s="183">
        <f>HLOOKUP($AC23,HH!$A$2:$AP$20,J$4+1)</f>
        <v>0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1</v>
      </c>
      <c r="AQ23" s="183">
        <f>HLOOKUP($AC23,HH!$A$2:$AP$20,Q$4+1)</f>
        <v>1</v>
      </c>
      <c r="AR23" s="183">
        <f>HLOOKUP($AC23,HH!$A$2:$AP$20,R$4+1)</f>
        <v>0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0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17</v>
      </c>
      <c r="D24" s="173">
        <f t="shared" si="4"/>
        <v>13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5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2"/>
        <v>0</v>
      </c>
      <c r="AB24" s="189"/>
      <c r="AC24" s="181">
        <f t="shared" si="3"/>
        <v>13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1</v>
      </c>
      <c r="AH24" s="183">
        <f>HLOOKUP($AC24,HH!$A$2:$AP$20,H$4+1)</f>
        <v>0</v>
      </c>
      <c r="AI24" s="183">
        <f>HLOOKUP($AC24,HH!$A$2:$AP$20,I$4+1)</f>
        <v>1</v>
      </c>
      <c r="AJ24" s="183">
        <f>HLOOKUP($AC24,HH!$A$2:$AP$20,J$4+1)</f>
        <v>0</v>
      </c>
      <c r="AK24" s="183">
        <f>HLOOKUP($AC24,HH!$A$2:$AP$20,K$4+1)</f>
        <v>1</v>
      </c>
      <c r="AL24" s="183">
        <f>HLOOKUP($AC24,HH!$A$2:$AP$20,L$4+1)</f>
        <v>1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1</v>
      </c>
      <c r="AR24" s="183">
        <f>HLOOKUP($AC24,HH!$A$2:$AP$20,R$4+1)</f>
        <v>0</v>
      </c>
      <c r="AS24" s="183">
        <f>HLOOKUP($AC24,HH!$A$2:$AP$20,S$4+1)</f>
        <v>1</v>
      </c>
      <c r="AT24" s="183">
        <f>HLOOKUP($AC24,HH!$A$2:$AP$20,T$4+1)</f>
        <v>1</v>
      </c>
      <c r="AU24" s="183">
        <f>HLOOKUP($AC24,HH!$A$2:$AP$20,U$4+1)</f>
        <v>0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17.600000000000001</v>
      </c>
      <c r="C25" s="173">
        <f t="shared" si="0"/>
        <v>17</v>
      </c>
      <c r="D25" s="173">
        <f t="shared" si="4"/>
        <v>14</v>
      </c>
      <c r="E25" s="174"/>
      <c r="F25" s="175"/>
      <c r="G25" s="174"/>
      <c r="H25" s="174"/>
      <c r="I25" s="174"/>
      <c r="J25" s="174"/>
      <c r="K25" s="174"/>
      <c r="L25" s="174"/>
      <c r="M25" s="174"/>
      <c r="N25" s="134">
        <f t="shared" si="5"/>
        <v>0</v>
      </c>
      <c r="O25" s="176"/>
      <c r="P25" s="174"/>
      <c r="Q25" s="174"/>
      <c r="R25" s="174"/>
      <c r="S25" s="174"/>
      <c r="T25" s="174"/>
      <c r="U25" s="174"/>
      <c r="V25" s="174"/>
      <c r="W25" s="176"/>
      <c r="X25" s="177">
        <f t="shared" si="1"/>
        <v>0</v>
      </c>
      <c r="Y25" s="178" t="s">
        <v>20</v>
      </c>
      <c r="Z25" s="179" t="s">
        <v>20</v>
      </c>
      <c r="AA25" s="180">
        <f t="shared" si="2"/>
        <v>0</v>
      </c>
      <c r="AB25" s="115"/>
      <c r="AC25" s="181">
        <f t="shared" si="3"/>
        <v>14</v>
      </c>
      <c r="AD25" s="182"/>
      <c r="AE25" s="183">
        <f>HLOOKUP($AC25,HH!$A$2:$AP$20,E$4+1)</f>
        <v>1</v>
      </c>
      <c r="AF25" s="183">
        <f>HLOOKUP($AC25,HH!$A$2:$AP$20,F$4+1)</f>
        <v>1</v>
      </c>
      <c r="AG25" s="183">
        <f>HLOOKUP($AC25,HH!$A$2:$AP$20,G$4+1)</f>
        <v>1</v>
      </c>
      <c r="AH25" s="183">
        <f>HLOOKUP($AC25,HH!$A$2:$AP$20,H$4+1)</f>
        <v>0</v>
      </c>
      <c r="AI25" s="183">
        <f>HLOOKUP($AC25,HH!$A$2:$AP$20,I$4+1)</f>
        <v>1</v>
      </c>
      <c r="AJ25" s="183">
        <f>HLOOKUP($AC25,HH!$A$2:$AP$20,J$4+1)</f>
        <v>0</v>
      </c>
      <c r="AK25" s="183">
        <f>HLOOKUP($AC25,HH!$A$2:$AP$20,K$4+1)</f>
        <v>1</v>
      </c>
      <c r="AL25" s="183">
        <f>HLOOKUP($AC25,HH!$A$2:$AP$20,L$4+1)</f>
        <v>1</v>
      </c>
      <c r="AM25" s="183">
        <f>HLOOKUP($AC25,HH!$A$2:$AP$20,M$4+1)</f>
        <v>1</v>
      </c>
      <c r="AN25" s="183"/>
      <c r="AO25" s="183">
        <f>HLOOKUP($AC25,HH!$A$2:$AP$20,O$4+1)</f>
        <v>1</v>
      </c>
      <c r="AP25" s="183">
        <f>HLOOKUP($AC25,HH!$A$2:$AP$20,P$4+1)</f>
        <v>1</v>
      </c>
      <c r="AQ25" s="183">
        <f>HLOOKUP($AC25,HH!$A$2:$AP$20,Q$4+1)</f>
        <v>1</v>
      </c>
      <c r="AR25" s="183">
        <f>HLOOKUP($AC25,HH!$A$2:$AP$20,R$4+1)</f>
        <v>0</v>
      </c>
      <c r="AS25" s="183">
        <f>HLOOKUP($AC25,HH!$A$2:$AP$20,S$4+1)</f>
        <v>1</v>
      </c>
      <c r="AT25" s="183">
        <f>HLOOKUP($AC25,HH!$A$2:$AP$20,T$4+1)</f>
        <v>1</v>
      </c>
      <c r="AU25" s="183">
        <f>HLOOKUP($AC25,HH!$A$2:$AP$20,U$4+1)</f>
        <v>0</v>
      </c>
      <c r="AV25" s="183">
        <f>HLOOKUP($AC25,HH!$A$2:$AP$20,V$4+1)</f>
        <v>1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15.9</v>
      </c>
      <c r="C26" s="173">
        <f t="shared" si="0"/>
        <v>15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181">
        <f>IF(D26&gt;0,D26,C26)</f>
        <v>15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0</v>
      </c>
      <c r="AI26" s="183">
        <f>HLOOKUP($AC26,HH!$A$2:$AP$20,I$4+1)</f>
        <v>1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1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1</v>
      </c>
      <c r="AQ26" s="183">
        <f>HLOOKUP($AC26,HH!$A$2:$AP$20,Q$4+1)</f>
        <v>1</v>
      </c>
      <c r="AR26" s="183">
        <f>HLOOKUP($AC26,HH!$A$2:$AP$20,R$4+1)</f>
        <v>0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0</v>
      </c>
      <c r="AV26" s="183">
        <f>HLOOKUP($AC26,HH!$A$2:$AP$20,V$4+1)</f>
        <v>1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17.7</v>
      </c>
      <c r="C27" s="173">
        <f t="shared" si="0"/>
        <v>17</v>
      </c>
      <c r="D27" s="173">
        <f t="shared" si="4"/>
        <v>14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5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2"/>
        <v>0</v>
      </c>
      <c r="AC27" s="181">
        <f t="shared" si="3"/>
        <v>14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0</v>
      </c>
      <c r="AI27" s="183">
        <f>HLOOKUP($AC27,HH!$A$2:$AP$20,I$4+1)</f>
        <v>1</v>
      </c>
      <c r="AJ27" s="183">
        <f>HLOOKUP($AC27,HH!$A$2:$AP$20,J$4+1)</f>
        <v>0</v>
      </c>
      <c r="AK27" s="183">
        <f>HLOOKUP($AC27,HH!$A$2:$AP$20,K$4+1)</f>
        <v>1</v>
      </c>
      <c r="AL27" s="183">
        <f>HLOOKUP($AC27,HH!$A$2:$AP$20,L$4+1)</f>
        <v>1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1</v>
      </c>
      <c r="AQ27" s="183">
        <f>HLOOKUP($AC27,HH!$A$2:$AP$20,Q$4+1)</f>
        <v>1</v>
      </c>
      <c r="AR27" s="183">
        <f>HLOOKUP($AC27,HH!$A$2:$AP$20,R$4+1)</f>
        <v>0</v>
      </c>
      <c r="AS27" s="183">
        <f>HLOOKUP($AC27,HH!$A$2:$AP$20,S$4+1)</f>
        <v>1</v>
      </c>
      <c r="AT27" s="183">
        <f>HLOOKUP($AC27,HH!$A$2:$AP$20,T$4+1)</f>
        <v>1</v>
      </c>
      <c r="AU27" s="183">
        <f>HLOOKUP($AC27,HH!$A$2:$AP$20,U$4+1)</f>
        <v>0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21.7</v>
      </c>
      <c r="C28" s="173">
        <f t="shared" si="0"/>
        <v>21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5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 t="s">
        <v>20</v>
      </c>
      <c r="Z28" s="179" t="s">
        <v>20</v>
      </c>
      <c r="AA28" s="180">
        <f t="shared" si="2"/>
        <v>0</v>
      </c>
      <c r="AC28" s="181">
        <f t="shared" si="3"/>
        <v>21</v>
      </c>
      <c r="AD28" s="182"/>
      <c r="AE28" s="183">
        <f>HLOOKUP($AC28,HH!$A$2:$AP$20,E$4+1)</f>
        <v>2</v>
      </c>
      <c r="AF28" s="183">
        <f>HLOOKUP($AC28,HH!$A$2:$AP$20,F$4+1)</f>
        <v>2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1</v>
      </c>
      <c r="AN28" s="183"/>
      <c r="AO28" s="183">
        <f>HLOOKUP($AC28,HH!$A$2:$AP$20,O$4+1)</f>
        <v>2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12.3</v>
      </c>
      <c r="C29" s="173">
        <f t="shared" si="0"/>
        <v>11</v>
      </c>
      <c r="D29" s="173">
        <f t="shared" si="4"/>
        <v>8</v>
      </c>
      <c r="E29" s="174">
        <v>5</v>
      </c>
      <c r="F29" s="175">
        <v>4</v>
      </c>
      <c r="G29" s="174">
        <v>6</v>
      </c>
      <c r="H29" s="174">
        <v>3</v>
      </c>
      <c r="I29" s="174">
        <v>6</v>
      </c>
      <c r="J29" s="174">
        <v>3</v>
      </c>
      <c r="K29" s="174">
        <v>6</v>
      </c>
      <c r="L29" s="174">
        <v>4</v>
      </c>
      <c r="M29" s="174">
        <v>4</v>
      </c>
      <c r="N29" s="134">
        <f t="shared" si="5"/>
        <v>41</v>
      </c>
      <c r="O29" s="176">
        <v>4</v>
      </c>
      <c r="P29" s="174">
        <v>3</v>
      </c>
      <c r="Q29" s="174">
        <v>5</v>
      </c>
      <c r="R29" s="174">
        <v>3</v>
      </c>
      <c r="S29" s="174">
        <v>5</v>
      </c>
      <c r="T29" s="174">
        <v>4</v>
      </c>
      <c r="U29" s="174">
        <v>3</v>
      </c>
      <c r="V29" s="174">
        <v>5</v>
      </c>
      <c r="W29" s="176">
        <v>5</v>
      </c>
      <c r="X29" s="177">
        <f t="shared" si="1"/>
        <v>37</v>
      </c>
      <c r="Y29" s="178">
        <f t="shared" si="6"/>
        <v>78</v>
      </c>
      <c r="Z29" s="179">
        <f t="shared" si="7"/>
        <v>70</v>
      </c>
      <c r="AA29" s="180">
        <f t="shared" si="2"/>
        <v>0</v>
      </c>
      <c r="AC29" s="181">
        <f t="shared" si="3"/>
        <v>8</v>
      </c>
      <c r="AD29" s="182">
        <v>1</v>
      </c>
      <c r="AE29" s="183">
        <f>HLOOKUP($AC29,HH!$A$2:$AP$20,E$4+1)</f>
        <v>1</v>
      </c>
      <c r="AF29" s="183">
        <f>HLOOKUP($AC29,HH!$A$2:$AP$20,F$4+1)</f>
        <v>1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1</v>
      </c>
      <c r="AJ29" s="183">
        <f>HLOOKUP($AC29,HH!$A$2:$AP$20,J$4+1)</f>
        <v>0</v>
      </c>
      <c r="AK29" s="183">
        <f>HLOOKUP($AC29,HH!$A$2:$AP$20,K$4+1)</f>
        <v>1</v>
      </c>
      <c r="AL29" s="183">
        <f>HLOOKUP($AC29,HH!$A$2:$AP$20,L$4+1)</f>
        <v>0</v>
      </c>
      <c r="AM29" s="183">
        <f>HLOOKUP($AC29,HH!$A$2:$AP$20,M$4+1)</f>
        <v>0</v>
      </c>
      <c r="AN29" s="183"/>
      <c r="AO29" s="183">
        <f>HLOOKUP($AC29,HH!$A$2:$AP$20,O$4+1)</f>
        <v>1</v>
      </c>
      <c r="AP29" s="183">
        <f>HLOOKUP($AC29,HH!$A$2:$AP$20,P$4+1)</f>
        <v>0</v>
      </c>
      <c r="AQ29" s="183">
        <f>HLOOKUP($AC29,HH!$A$2:$AP$20,Q$4+1)</f>
        <v>1</v>
      </c>
      <c r="AR29" s="183">
        <f>HLOOKUP($AC29,HH!$A$2:$AP$20,R$4+1)</f>
        <v>0</v>
      </c>
      <c r="AS29" s="183">
        <f>HLOOKUP($AC29,HH!$A$2:$AP$20,S$4+1)</f>
        <v>1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1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18.100000000000001</v>
      </c>
      <c r="C30" s="173">
        <f t="shared" si="0"/>
        <v>17</v>
      </c>
      <c r="D30" s="173">
        <f t="shared" si="4"/>
        <v>14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5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 t="s">
        <v>20</v>
      </c>
      <c r="Z30" s="179" t="s">
        <v>20</v>
      </c>
      <c r="AA30" s="180">
        <f t="shared" si="2"/>
        <v>0</v>
      </c>
      <c r="AC30" s="181">
        <f t="shared" si="3"/>
        <v>14</v>
      </c>
      <c r="AD30" s="182"/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1</v>
      </c>
      <c r="AH30" s="183">
        <f>HLOOKUP($AC30,HH!$A$2:$AP$20,H$4+1)</f>
        <v>0</v>
      </c>
      <c r="AI30" s="183">
        <f>HLOOKUP($AC30,HH!$A$2:$AP$20,I$4+1)</f>
        <v>1</v>
      </c>
      <c r="AJ30" s="183">
        <f>HLOOKUP($AC30,HH!$A$2:$AP$20,J$4+1)</f>
        <v>0</v>
      </c>
      <c r="AK30" s="183">
        <f>HLOOKUP($AC30,HH!$A$2:$AP$20,K$4+1)</f>
        <v>1</v>
      </c>
      <c r="AL30" s="183">
        <f>HLOOKUP($AC30,HH!$A$2:$AP$20,L$4+1)</f>
        <v>1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1</v>
      </c>
      <c r="AQ30" s="183">
        <f>HLOOKUP($AC30,HH!$A$2:$AP$20,Q$4+1)</f>
        <v>1</v>
      </c>
      <c r="AR30" s="183">
        <f>HLOOKUP($AC30,HH!$A$2:$AP$20,R$4+1)</f>
        <v>0</v>
      </c>
      <c r="AS30" s="183">
        <f>HLOOKUP($AC30,HH!$A$2:$AP$20,S$4+1)</f>
        <v>1</v>
      </c>
      <c r="AT30" s="183">
        <f>HLOOKUP($AC30,HH!$A$2:$AP$20,T$4+1)</f>
        <v>1</v>
      </c>
      <c r="AU30" s="183">
        <f>HLOOKUP($AC30,HH!$A$2:$AP$20,U$4+1)</f>
        <v>0</v>
      </c>
      <c r="AV30" s="183">
        <f>HLOOKUP($AC30,HH!$A$2:$AP$20,V$4+1)</f>
        <v>1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14.5</v>
      </c>
      <c r="C31" s="173">
        <f t="shared" si="0"/>
        <v>13</v>
      </c>
      <c r="D31" s="173">
        <v>0</v>
      </c>
      <c r="E31" s="174">
        <v>6</v>
      </c>
      <c r="F31" s="175">
        <v>4</v>
      </c>
      <c r="G31" s="174">
        <v>5</v>
      </c>
      <c r="H31" s="174">
        <v>3</v>
      </c>
      <c r="I31" s="174">
        <v>4</v>
      </c>
      <c r="J31" s="174">
        <v>4</v>
      </c>
      <c r="K31" s="174">
        <v>5</v>
      </c>
      <c r="L31" s="174">
        <v>4</v>
      </c>
      <c r="M31" s="174">
        <v>6</v>
      </c>
      <c r="N31" s="134">
        <f t="shared" si="5"/>
        <v>41</v>
      </c>
      <c r="O31" s="176">
        <v>5</v>
      </c>
      <c r="P31" s="174">
        <v>5</v>
      </c>
      <c r="Q31" s="174">
        <v>5</v>
      </c>
      <c r="R31" s="174">
        <v>2</v>
      </c>
      <c r="S31" s="174">
        <v>6</v>
      </c>
      <c r="T31" s="174">
        <v>5</v>
      </c>
      <c r="U31" s="174">
        <v>3</v>
      </c>
      <c r="V31" s="174">
        <v>5</v>
      </c>
      <c r="W31" s="176">
        <v>4</v>
      </c>
      <c r="X31" s="177">
        <f t="shared" si="1"/>
        <v>40</v>
      </c>
      <c r="Y31" s="178">
        <f t="shared" si="6"/>
        <v>81</v>
      </c>
      <c r="Z31" s="179">
        <f t="shared" si="7"/>
        <v>68</v>
      </c>
      <c r="AA31" s="180">
        <f t="shared" si="2"/>
        <v>-2</v>
      </c>
      <c r="AC31" s="181">
        <f t="shared" si="3"/>
        <v>13</v>
      </c>
      <c r="AD31" s="182">
        <v>2</v>
      </c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0</v>
      </c>
      <c r="AI31" s="183">
        <f>HLOOKUP($AC31,HH!$A$2:$AP$20,I$4+1)</f>
        <v>1</v>
      </c>
      <c r="AJ31" s="183">
        <f>HLOOKUP($AC31,HH!$A$2:$AP$20,J$4+1)</f>
        <v>0</v>
      </c>
      <c r="AK31" s="183">
        <f>HLOOKUP($AC31,HH!$A$2:$AP$20,K$4+1)</f>
        <v>1</v>
      </c>
      <c r="AL31" s="183">
        <f>HLOOKUP($AC31,HH!$A$2:$AP$20,L$4+1)</f>
        <v>1</v>
      </c>
      <c r="AM31" s="183">
        <f>HLOOKUP($AC31,HH!$A$2:$AP$20,M$4+1)</f>
        <v>1</v>
      </c>
      <c r="AN31" s="183"/>
      <c r="AO31" s="183">
        <f>HLOOKUP($AC31,HH!$A$2:$AP$20,O$4+1)</f>
        <v>1</v>
      </c>
      <c r="AP31" s="183">
        <f>HLOOKUP($AC31,HH!$A$2:$AP$20,P$4+1)</f>
        <v>0</v>
      </c>
      <c r="AQ31" s="183">
        <f>HLOOKUP($AC31,HH!$A$2:$AP$20,Q$4+1)</f>
        <v>1</v>
      </c>
      <c r="AR31" s="183">
        <f>HLOOKUP($AC31,HH!$A$2:$AP$20,R$4+1)</f>
        <v>0</v>
      </c>
      <c r="AS31" s="183">
        <f>HLOOKUP($AC31,HH!$A$2:$AP$20,S$4+1)</f>
        <v>1</v>
      </c>
      <c r="AT31" s="183">
        <f>HLOOKUP($AC31,HH!$A$2:$AP$20,T$4+1)</f>
        <v>1</v>
      </c>
      <c r="AU31" s="183">
        <f>HLOOKUP($AC31,HH!$A$2:$AP$20,U$4+1)</f>
        <v>0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28.1</v>
      </c>
      <c r="C32" s="173">
        <f t="shared" si="0"/>
        <v>28</v>
      </c>
      <c r="D32" s="173">
        <f t="shared" si="4"/>
        <v>24</v>
      </c>
      <c r="E32" s="174">
        <v>6</v>
      </c>
      <c r="F32" s="175">
        <v>7</v>
      </c>
      <c r="G32" s="174">
        <v>5</v>
      </c>
      <c r="H32" s="174">
        <v>5</v>
      </c>
      <c r="I32" s="174">
        <v>6</v>
      </c>
      <c r="J32" s="174">
        <v>5</v>
      </c>
      <c r="K32" s="174">
        <v>8</v>
      </c>
      <c r="L32" s="174">
        <v>5</v>
      </c>
      <c r="M32" s="174">
        <v>5</v>
      </c>
      <c r="N32" s="134">
        <f t="shared" si="5"/>
        <v>52</v>
      </c>
      <c r="O32" s="176">
        <v>5</v>
      </c>
      <c r="P32" s="174">
        <v>6</v>
      </c>
      <c r="Q32" s="174">
        <v>6</v>
      </c>
      <c r="R32" s="174">
        <v>5</v>
      </c>
      <c r="S32" s="174">
        <v>8</v>
      </c>
      <c r="T32" s="174">
        <v>7</v>
      </c>
      <c r="U32" s="174">
        <v>3</v>
      </c>
      <c r="V32" s="174">
        <v>7</v>
      </c>
      <c r="W32" s="176">
        <v>6</v>
      </c>
      <c r="X32" s="177">
        <f t="shared" si="1"/>
        <v>53</v>
      </c>
      <c r="Y32" s="178">
        <f t="shared" si="6"/>
        <v>105</v>
      </c>
      <c r="Z32" s="179">
        <f t="shared" si="7"/>
        <v>81</v>
      </c>
      <c r="AA32" s="180">
        <f t="shared" si="2"/>
        <v>11</v>
      </c>
      <c r="AC32" s="181">
        <f t="shared" si="3"/>
        <v>24</v>
      </c>
      <c r="AD32" s="182">
        <v>1</v>
      </c>
      <c r="AE32" s="183">
        <f>HLOOKUP($AC32,HH!$A$2:$AP$20,E$4+1)</f>
        <v>2</v>
      </c>
      <c r="AF32" s="183">
        <f>HLOOKUP($AC32,HH!$A$2:$AP$20,F$4+1)</f>
        <v>2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2</v>
      </c>
      <c r="AJ32" s="183">
        <f>HLOOKUP($AC32,HH!$A$2:$AP$20,J$4+1)</f>
        <v>1</v>
      </c>
      <c r="AK32" s="183">
        <f>HLOOKUP($AC32,HH!$A$2:$AP$20,K$4+1)</f>
        <v>1</v>
      </c>
      <c r="AL32" s="183">
        <f>HLOOKUP($AC32,HH!$A$2:$AP$20,L$4+1)</f>
        <v>1</v>
      </c>
      <c r="AM32" s="183">
        <f>HLOOKUP($AC32,HH!$A$2:$AP$20,M$4+1)</f>
        <v>1</v>
      </c>
      <c r="AN32" s="183"/>
      <c r="AO32" s="183">
        <f>HLOOKUP($AC32,HH!$A$2:$AP$20,O$4+1)</f>
        <v>2</v>
      </c>
      <c r="AP32" s="183">
        <f>HLOOKUP($AC32,HH!$A$2:$AP$20,P$4+1)</f>
        <v>1</v>
      </c>
      <c r="AQ32" s="183">
        <f>HLOOKUP($AC32,HH!$A$2:$AP$20,Q$4+1)</f>
        <v>2</v>
      </c>
      <c r="AR32" s="183">
        <f>HLOOKUP($AC32,HH!$A$2:$AP$20,R$4+1)</f>
        <v>1</v>
      </c>
      <c r="AS32" s="183">
        <f>HLOOKUP($AC32,HH!$A$2:$AP$20,S$4+1)</f>
        <v>2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18</v>
      </c>
      <c r="D33" s="173">
        <v>0</v>
      </c>
      <c r="E33" s="174">
        <v>9</v>
      </c>
      <c r="F33" s="175">
        <v>4</v>
      </c>
      <c r="G33" s="174">
        <v>5</v>
      </c>
      <c r="H33" s="174">
        <v>4</v>
      </c>
      <c r="I33" s="174">
        <v>6</v>
      </c>
      <c r="J33" s="174">
        <v>5</v>
      </c>
      <c r="K33" s="174">
        <v>9</v>
      </c>
      <c r="L33" s="174">
        <v>5</v>
      </c>
      <c r="M33" s="174">
        <v>4</v>
      </c>
      <c r="N33" s="134">
        <f t="shared" si="5"/>
        <v>51</v>
      </c>
      <c r="O33" s="176">
        <v>5</v>
      </c>
      <c r="P33" s="174">
        <v>4</v>
      </c>
      <c r="Q33" s="174">
        <v>5</v>
      </c>
      <c r="R33" s="174">
        <v>3</v>
      </c>
      <c r="S33" s="174">
        <v>4</v>
      </c>
      <c r="T33" s="174">
        <v>4</v>
      </c>
      <c r="U33" s="174">
        <v>4</v>
      </c>
      <c r="V33" s="174">
        <v>9</v>
      </c>
      <c r="W33" s="176">
        <v>6</v>
      </c>
      <c r="X33" s="177">
        <f t="shared" si="1"/>
        <v>44</v>
      </c>
      <c r="Y33" s="178">
        <f t="shared" si="6"/>
        <v>95</v>
      </c>
      <c r="Z33" s="179">
        <f t="shared" si="7"/>
        <v>77</v>
      </c>
      <c r="AA33" s="180">
        <f t="shared" si="2"/>
        <v>7</v>
      </c>
      <c r="AC33" s="181">
        <f t="shared" si="3"/>
        <v>18</v>
      </c>
      <c r="AD33" s="182">
        <v>2</v>
      </c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85" t="s">
        <v>43</v>
      </c>
      <c r="B34" s="186">
        <v>15</v>
      </c>
      <c r="C34" s="173">
        <f>_xlfn.IFS($A$5:$A$34="Andi Grant",ROUND($B$5:$B$34*($C$2/113)-($B$3-$AA$2),0),$A$5:$A$34&lt;&gt;"Andi Grant",ROUND($B$5:$B$34*($C$3/113)-($B$3-$AA$3),0))</f>
        <v>14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 t="shared" si="5"/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 t="shared" si="1"/>
        <v>0</v>
      </c>
      <c r="Y34" s="178" t="s">
        <v>20</v>
      </c>
      <c r="Z34" s="179" t="s">
        <v>20</v>
      </c>
      <c r="AA34" s="180">
        <f t="shared" si="2"/>
        <v>0</v>
      </c>
      <c r="AC34" s="181">
        <f t="shared" si="3"/>
        <v>14</v>
      </c>
      <c r="AD34" s="182"/>
      <c r="AE34" s="183">
        <f>HLOOKUP($AC34,HH!$A$2:$AP$20,E$4+1)</f>
        <v>1</v>
      </c>
      <c r="AF34" s="183">
        <f>HLOOKUP($AC34,HH!$A$2:$AP$20,F$4+1)</f>
        <v>1</v>
      </c>
      <c r="AG34" s="183">
        <f>HLOOKUP($AC34,HH!$A$2:$AP$20,G$4+1)</f>
        <v>1</v>
      </c>
      <c r="AH34" s="183">
        <f>HLOOKUP($AC34,HH!$A$2:$AP$20,H$4+1)</f>
        <v>0</v>
      </c>
      <c r="AI34" s="183">
        <f>HLOOKUP($AC34,HH!$A$2:$AP$20,I$4+1)</f>
        <v>1</v>
      </c>
      <c r="AJ34" s="183">
        <f>HLOOKUP($AC34,HH!$A$2:$AP$20,J$4+1)</f>
        <v>0</v>
      </c>
      <c r="AK34" s="183">
        <f>HLOOKUP($AC34,HH!$A$2:$AP$20,K$4+1)</f>
        <v>1</v>
      </c>
      <c r="AL34" s="183">
        <f>HLOOKUP($AC34,HH!$A$2:$AP$20,L$4+1)</f>
        <v>1</v>
      </c>
      <c r="AM34" s="183">
        <f>HLOOKUP($AC34,HH!$A$2:$AP$20,M$4+1)</f>
        <v>1</v>
      </c>
      <c r="AN34" s="183"/>
      <c r="AO34" s="183">
        <f>HLOOKUP($AC34,HH!$A$2:$AP$20,O$4+1)</f>
        <v>1</v>
      </c>
      <c r="AP34" s="183">
        <f>HLOOKUP($AC34,HH!$A$2:$AP$20,P$4+1)</f>
        <v>1</v>
      </c>
      <c r="AQ34" s="183">
        <f>HLOOKUP($AC34,HH!$A$2:$AP$20,Q$4+1)</f>
        <v>1</v>
      </c>
      <c r="AR34" s="183">
        <f>HLOOKUP($AC34,HH!$A$2:$AP$20,R$4+1)</f>
        <v>0</v>
      </c>
      <c r="AS34" s="183">
        <f>HLOOKUP($AC34,HH!$A$2:$AP$20,S$4+1)</f>
        <v>1</v>
      </c>
      <c r="AT34" s="183">
        <f>HLOOKUP($AC34,HH!$A$2:$AP$20,T$4+1)</f>
        <v>1</v>
      </c>
      <c r="AU34" s="183">
        <f>HLOOKUP($AC34,HH!$A$2:$AP$20,U$4+1)</f>
        <v>0</v>
      </c>
      <c r="AV34" s="183">
        <f>HLOOKUP($AC34,HH!$A$2:$AP$20,V$4+1)</f>
        <v>1</v>
      </c>
      <c r="AW34" s="183">
        <f>HLOOKUP($AC34,HH!$A$2:$AP$20,W$4+1)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158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124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1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099" priority="33" stopIfTrue="1" operator="equal">
      <formula>E$3-2</formula>
    </cfRule>
  </conditionalFormatting>
  <conditionalFormatting sqref="E13:E20">
    <cfRule type="cellIs" dxfId="1098" priority="31" stopIfTrue="1" operator="greaterThan">
      <formula>$E$3+2+AE13</formula>
    </cfRule>
    <cfRule type="cellIs" dxfId="10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096" priority="27" stopIfTrue="1" operator="greaterThan">
      <formula>$F$3+2+AF5</formula>
    </cfRule>
    <cfRule type="cellIs" dxfId="10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094" priority="28" stopIfTrue="1" operator="equal">
      <formula>F$3-1</formula>
    </cfRule>
  </conditionalFormatting>
  <conditionalFormatting sqref="G5:G12 I5:I12 K5:M12 O5:W12 G21:G34 I21:I34 K21:M34 O21:W34 E5:E12 E21:E34">
    <cfRule type="cellIs" dxfId="1093" priority="130" stopIfTrue="1" operator="equal">
      <formula>E$3-1</formula>
    </cfRule>
  </conditionalFormatting>
  <conditionalFormatting sqref="G5:G34">
    <cfRule type="cellIs" dxfId="10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0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0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089" priority="51" stopIfTrue="1" operator="equal">
      <formula>G$3-2</formula>
    </cfRule>
    <cfRule type="cellIs" dxfId="10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087" priority="119" stopIfTrue="1" operator="equal">
      <formula>G$3-2</formula>
    </cfRule>
  </conditionalFormatting>
  <conditionalFormatting sqref="G13:I13">
    <cfRule type="cellIs" dxfId="1086" priority="84" stopIfTrue="1" operator="equal">
      <formula>G$3-2</formula>
    </cfRule>
  </conditionalFormatting>
  <conditionalFormatting sqref="G5:M12 G21:M34 O5:W12 O21:W34">
    <cfRule type="cellIs" dxfId="1085" priority="129" stopIfTrue="1" operator="equal">
      <formula>G$3-2</formula>
    </cfRule>
  </conditionalFormatting>
  <conditionalFormatting sqref="H5:H12 H21:H34 J14:J19 F5:F12 F21:F34">
    <cfRule type="cellIs" dxfId="1084" priority="124" stopIfTrue="1" operator="equal">
      <formula>F$3-1</formula>
    </cfRule>
  </conditionalFormatting>
  <conditionalFormatting sqref="H5:H34">
    <cfRule type="cellIs" dxfId="1083" priority="118" stopIfTrue="1" operator="greaterThan">
      <formula>$H$3+2+$AH5</formula>
    </cfRule>
  </conditionalFormatting>
  <conditionalFormatting sqref="H13">
    <cfRule type="cellIs" dxfId="10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0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0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079" priority="44" stopIfTrue="1" operator="equal">
      <formula>H$3-2</formula>
    </cfRule>
  </conditionalFormatting>
  <conditionalFormatting sqref="I5:I34">
    <cfRule type="cellIs" dxfId="1078" priority="43" stopIfTrue="1" operator="greaterThan">
      <formula>$I$3+2+AI5</formula>
    </cfRule>
  </conditionalFormatting>
  <conditionalFormatting sqref="I13">
    <cfRule type="cellIs" dxfId="10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0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0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074" priority="115" stopIfTrue="1" operator="equal">
      <formula>I$3-2</formula>
    </cfRule>
  </conditionalFormatting>
  <conditionalFormatting sqref="J5:J13">
    <cfRule type="cellIs" dxfId="1073" priority="93" stopIfTrue="1" operator="equal">
      <formula>J$3-1</formula>
    </cfRule>
  </conditionalFormatting>
  <conditionalFormatting sqref="J5:J19">
    <cfRule type="cellIs" dxfId="1072" priority="91" stopIfTrue="1" operator="greaterThan">
      <formula>$J$3+2+AJ5</formula>
    </cfRule>
  </conditionalFormatting>
  <conditionalFormatting sqref="J13">
    <cfRule type="cellIs" dxfId="1071" priority="92" stopIfTrue="1" operator="equal">
      <formula>J$3-2</formula>
    </cfRule>
  </conditionalFormatting>
  <conditionalFormatting sqref="J20">
    <cfRule type="cellIs" dxfId="1070" priority="55" stopIfTrue="1" operator="equal">
      <formula>J$3-2</formula>
    </cfRule>
  </conditionalFormatting>
  <conditionalFormatting sqref="J20:J34">
    <cfRule type="cellIs" dxfId="1069" priority="54" stopIfTrue="1" operator="greaterThan">
      <formula>$J$3+2+AJ20</formula>
    </cfRule>
    <cfRule type="cellIs" dxfId="10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067" priority="39" stopIfTrue="1" operator="greaterThan">
      <formula>$K$3+2+AK5</formula>
    </cfRule>
  </conditionalFormatting>
  <conditionalFormatting sqref="K20">
    <cfRule type="cellIs" dxfId="1066" priority="40" stopIfTrue="1" operator="equal">
      <formula>K$3-2</formula>
    </cfRule>
    <cfRule type="cellIs" dxfId="1065" priority="41" stopIfTrue="1" operator="equal">
      <formula>K$3-1</formula>
    </cfRule>
  </conditionalFormatting>
  <conditionalFormatting sqref="K13:M19">
    <cfRule type="cellIs" dxfId="1064" priority="81" stopIfTrue="1" operator="equal">
      <formula>K$3-2</formula>
    </cfRule>
    <cfRule type="cellIs" dxfId="1063" priority="82" stopIfTrue="1" operator="equal">
      <formula>K$3-1</formula>
    </cfRule>
  </conditionalFormatting>
  <conditionalFormatting sqref="L5:L34">
    <cfRule type="cellIs" dxfId="1062" priority="35" stopIfTrue="1" operator="greaterThan">
      <formula>$L$3+2+AL5</formula>
    </cfRule>
  </conditionalFormatting>
  <conditionalFormatting sqref="L20">
    <cfRule type="cellIs" dxfId="1061" priority="36" stopIfTrue="1" operator="equal">
      <formula>L$3-2</formula>
    </cfRule>
    <cfRule type="cellIs" dxfId="10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0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058" priority="57" stopIfTrue="1" operator="greaterThan">
      <formula>$M$3+2+AM13</formula>
    </cfRule>
  </conditionalFormatting>
  <conditionalFormatting sqref="M20">
    <cfRule type="cellIs" dxfId="1057" priority="58" stopIfTrue="1" operator="equal">
      <formula>M$3-2</formula>
    </cfRule>
    <cfRule type="cellIs" dxfId="10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055" priority="24" stopIfTrue="1" operator="greaterThan">
      <formula>$O$3+2+AO5</formula>
    </cfRule>
  </conditionalFormatting>
  <conditionalFormatting sqref="O13:O20">
    <cfRule type="cellIs" dxfId="1054" priority="25" stopIfTrue="1" operator="equal">
      <formula>O$3-1</formula>
    </cfRule>
    <cfRule type="cellIs" dxfId="1053" priority="26" stopIfTrue="1" operator="equal">
      <formula>O$3-2</formula>
    </cfRule>
  </conditionalFormatting>
  <conditionalFormatting sqref="O5:W19">
    <cfRule type="cellIs" dxfId="1052" priority="95" stopIfTrue="1" operator="equal">
      <formula>0</formula>
    </cfRule>
  </conditionalFormatting>
  <conditionalFormatting sqref="O20:W34">
    <cfRule type="cellIs" dxfId="1051" priority="61" stopIfTrue="1" operator="equal">
      <formula>0</formula>
    </cfRule>
  </conditionalFormatting>
  <conditionalFormatting sqref="P5:P19">
    <cfRule type="cellIs" dxfId="1050" priority="100" stopIfTrue="1" operator="greaterThan">
      <formula>$P$3+2+AP5</formula>
    </cfRule>
  </conditionalFormatting>
  <conditionalFormatting sqref="P13">
    <cfRule type="cellIs" dxfId="1049" priority="101" stopIfTrue="1" operator="equal">
      <formula>P$3-2</formula>
    </cfRule>
    <cfRule type="cellIs" dxfId="10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047" priority="67" stopIfTrue="1" operator="equal">
      <formula>P$3-2</formula>
    </cfRule>
    <cfRule type="cellIs" dxfId="10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045" priority="66" stopIfTrue="1" operator="greaterThan">
      <formula>$P$3+2+AP20</formula>
    </cfRule>
  </conditionalFormatting>
  <conditionalFormatting sqref="P14:S19">
    <cfRule type="cellIs" dxfId="1044" priority="126" stopIfTrue="1" operator="equal">
      <formula>P$3-2</formula>
    </cfRule>
    <cfRule type="cellIs" dxfId="10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042" priority="104" stopIfTrue="1" operator="greaterThan">
      <formula>$Q$3+2+AQ5</formula>
    </cfRule>
  </conditionalFormatting>
  <conditionalFormatting sqref="Q13">
    <cfRule type="cellIs" dxfId="1041" priority="105" stopIfTrue="1" operator="equal">
      <formula>Q$3-2</formula>
    </cfRule>
    <cfRule type="cellIs" dxfId="10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039" priority="71" stopIfTrue="1" operator="equal">
      <formula>Q$3-2</formula>
    </cfRule>
    <cfRule type="cellIs" dxfId="10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037" priority="70" stopIfTrue="1" operator="greaterThan">
      <formula>$Q$3+2+AQ20</formula>
    </cfRule>
  </conditionalFormatting>
  <conditionalFormatting sqref="R5:R19">
    <cfRule type="cellIs" dxfId="1036" priority="96" stopIfTrue="1" operator="greaterThan">
      <formula>$R$3+2+AR5</formula>
    </cfRule>
  </conditionalFormatting>
  <conditionalFormatting sqref="R13">
    <cfRule type="cellIs" dxfId="1035" priority="97" stopIfTrue="1" operator="equal">
      <formula>R$3-2</formula>
    </cfRule>
    <cfRule type="cellIs" dxfId="10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033" priority="63" stopIfTrue="1" operator="equal">
      <formula>R$3-2</formula>
    </cfRule>
    <cfRule type="cellIs" dxfId="10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031" priority="62" stopIfTrue="1" operator="greaterThan">
      <formula>$R$3+2+AR20</formula>
    </cfRule>
  </conditionalFormatting>
  <conditionalFormatting sqref="S5:S19">
    <cfRule type="cellIs" dxfId="1030" priority="108" stopIfTrue="1" operator="greaterThan">
      <formula>$S$3+2+AS5</formula>
    </cfRule>
  </conditionalFormatting>
  <conditionalFormatting sqref="S13">
    <cfRule type="cellIs" dxfId="1029" priority="109" stopIfTrue="1" operator="equal">
      <formula>S$3-2</formula>
    </cfRule>
    <cfRule type="cellIs" dxfId="10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027" priority="75" stopIfTrue="1" operator="equal">
      <formula>S$3-2</formula>
    </cfRule>
    <cfRule type="cellIs" dxfId="10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025" priority="74" stopIfTrue="1" operator="greaterThan">
      <formula>$S$3+2+AS20</formula>
    </cfRule>
  </conditionalFormatting>
  <conditionalFormatting sqref="T5:T34">
    <cfRule type="cellIs" dxfId="1024" priority="7" stopIfTrue="1" operator="greaterThan">
      <formula>$T$3+2+AT5</formula>
    </cfRule>
  </conditionalFormatting>
  <conditionalFormatting sqref="T20">
    <cfRule type="cellIs" dxfId="1023" priority="8" stopIfTrue="1" operator="equal">
      <formula>T$3-2</formula>
    </cfRule>
    <cfRule type="cellIs" dxfId="10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021" priority="78" stopIfTrue="1" operator="equal">
      <formula>T$3-2</formula>
    </cfRule>
    <cfRule type="cellIs" dxfId="10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019" priority="20" stopIfTrue="1" operator="greaterThan">
      <formula>$U$3+2+AU5</formula>
    </cfRule>
  </conditionalFormatting>
  <conditionalFormatting sqref="U20">
    <cfRule type="cellIs" dxfId="1018" priority="21" stopIfTrue="1" operator="equal">
      <formula>U$3-2</formula>
    </cfRule>
    <cfRule type="cellIs" dxfId="10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016" priority="16" stopIfTrue="1" operator="greaterThan">
      <formula>$V$3+2+AV5</formula>
    </cfRule>
  </conditionalFormatting>
  <conditionalFormatting sqref="V20">
    <cfRule type="cellIs" dxfId="1015" priority="17" stopIfTrue="1" operator="equal">
      <formula>V$3-2</formula>
    </cfRule>
    <cfRule type="cellIs" dxfId="10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013" priority="12" stopIfTrue="1" operator="greaterThan">
      <formula>$W$3+2+AW5</formula>
    </cfRule>
  </conditionalFormatting>
  <conditionalFormatting sqref="W20">
    <cfRule type="cellIs" dxfId="1012" priority="13" stopIfTrue="1" operator="equal">
      <formula>W$3-2</formula>
    </cfRule>
    <cfRule type="cellIs" dxfId="10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010" priority="112" operator="equal">
      <formula>0</formula>
    </cfRule>
  </conditionalFormatting>
  <conditionalFormatting sqref="Y5:Y34 Y2">
    <cfRule type="cellIs" dxfId="1009" priority="136" operator="lessThanOrEqual">
      <formula>$Y$2</formula>
    </cfRule>
  </conditionalFormatting>
  <conditionalFormatting sqref="Y5:Y34">
    <cfRule type="cellIs" dxfId="1008" priority="133" operator="equal">
      <formula>0</formula>
    </cfRule>
  </conditionalFormatting>
  <conditionalFormatting sqref="Y20">
    <cfRule type="cellIs" dxfId="1007" priority="6" stopIfTrue="1" operator="equal">
      <formula>0</formula>
    </cfRule>
  </conditionalFormatting>
  <conditionalFormatting sqref="Y36:Y1048576">
    <cfRule type="cellIs" dxfId="1006" priority="5" operator="equal">
      <formula>0</formula>
    </cfRule>
  </conditionalFormatting>
  <conditionalFormatting sqref="Z2 Z5:Z34">
    <cfRule type="cellIs" dxfId="1005" priority="125" operator="equal">
      <formula>0</formula>
    </cfRule>
    <cfRule type="cellIs" dxfId="10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003" priority="2" operator="lessThanOrEqual">
      <formula>-7</formula>
    </cfRule>
  </conditionalFormatting>
  <conditionalFormatting sqref="AA5:AA34">
    <cfRule type="cellIs" dxfId="1002" priority="3" stopIfTrue="1" operator="lessThan">
      <formula>-10</formula>
    </cfRule>
    <cfRule type="cellIs" dxfId="10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xr:uid="{00000000-0004-0000-08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39"/>
  <sheetViews>
    <sheetView workbookViewId="0">
      <pane xSplit="3" ySplit="3" topLeftCell="D4" activePane="bottomRight" state="frozen"/>
      <selection activeCell="AD7" sqref="AD7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75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120</v>
      </c>
      <c r="D2" s="209">
        <v>125</v>
      </c>
      <c r="E2" s="210">
        <v>3</v>
      </c>
      <c r="F2" s="211">
        <v>7</v>
      </c>
      <c r="G2" s="210">
        <v>9</v>
      </c>
      <c r="H2" s="210">
        <v>15</v>
      </c>
      <c r="I2" s="210">
        <v>1</v>
      </c>
      <c r="J2" s="210">
        <v>11</v>
      </c>
      <c r="K2" s="210">
        <v>13</v>
      </c>
      <c r="L2" s="210">
        <v>5</v>
      </c>
      <c r="M2" s="210">
        <v>17</v>
      </c>
      <c r="N2" s="212"/>
      <c r="O2" s="210">
        <v>2</v>
      </c>
      <c r="P2" s="210">
        <v>14</v>
      </c>
      <c r="Q2" s="210">
        <v>10</v>
      </c>
      <c r="R2" s="210">
        <v>8</v>
      </c>
      <c r="S2" s="210">
        <v>6</v>
      </c>
      <c r="T2" s="210">
        <v>16</v>
      </c>
      <c r="U2" s="210">
        <v>18</v>
      </c>
      <c r="V2" s="210">
        <v>4</v>
      </c>
      <c r="W2" s="210">
        <v>12</v>
      </c>
      <c r="X2" s="135"/>
      <c r="Y2" s="143">
        <f>MIN(Y5:Y33)</f>
        <v>78</v>
      </c>
      <c r="Z2" s="144">
        <f>MIN(Z5:Z33)</f>
        <v>67</v>
      </c>
      <c r="AA2" s="213">
        <v>69</v>
      </c>
      <c r="AB2" s="205">
        <v>70.8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126</v>
      </c>
      <c r="B3" s="214">
        <v>72</v>
      </c>
      <c r="C3" s="207">
        <v>120</v>
      </c>
      <c r="D3" s="151">
        <v>115</v>
      </c>
      <c r="E3" s="152">
        <v>5</v>
      </c>
      <c r="F3" s="153">
        <v>4</v>
      </c>
      <c r="G3" s="152">
        <v>4</v>
      </c>
      <c r="H3" s="152">
        <v>3</v>
      </c>
      <c r="I3" s="152">
        <v>5</v>
      </c>
      <c r="J3" s="152">
        <v>4</v>
      </c>
      <c r="K3" s="152">
        <v>3</v>
      </c>
      <c r="L3" s="152">
        <v>4</v>
      </c>
      <c r="M3" s="152">
        <v>4</v>
      </c>
      <c r="N3" s="154">
        <f>SUM(E3:M3)</f>
        <v>36</v>
      </c>
      <c r="O3" s="152">
        <v>5</v>
      </c>
      <c r="P3" s="152">
        <v>4</v>
      </c>
      <c r="Q3" s="152">
        <v>3</v>
      </c>
      <c r="R3" s="152">
        <v>4</v>
      </c>
      <c r="S3" s="152">
        <v>4</v>
      </c>
      <c r="T3" s="152">
        <v>4</v>
      </c>
      <c r="U3" s="152">
        <v>3</v>
      </c>
      <c r="V3" s="152">
        <v>5</v>
      </c>
      <c r="W3" s="152">
        <v>4</v>
      </c>
      <c r="X3" s="155">
        <f>SUM(O3:W3)</f>
        <v>36</v>
      </c>
      <c r="Y3" s="154">
        <f>SUM(N3,X3)</f>
        <v>72</v>
      </c>
      <c r="Z3" s="156">
        <f>MIN(Z4:Z51)</f>
        <v>67</v>
      </c>
      <c r="AA3" s="157">
        <v>69</v>
      </c>
      <c r="AB3" s="157">
        <v>65.3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9</v>
      </c>
      <c r="G4" s="163">
        <v>7</v>
      </c>
      <c r="H4" s="163">
        <v>17</v>
      </c>
      <c r="I4" s="163">
        <v>1</v>
      </c>
      <c r="J4" s="163">
        <v>5</v>
      </c>
      <c r="K4" s="163">
        <v>13</v>
      </c>
      <c r="L4" s="163">
        <v>3</v>
      </c>
      <c r="M4" s="163">
        <v>15</v>
      </c>
      <c r="N4" s="165"/>
      <c r="O4" s="166">
        <v>8</v>
      </c>
      <c r="P4" s="163">
        <v>16</v>
      </c>
      <c r="Q4" s="163">
        <v>12</v>
      </c>
      <c r="R4" s="166">
        <v>6</v>
      </c>
      <c r="S4" s="163">
        <v>4</v>
      </c>
      <c r="T4" s="163">
        <v>18</v>
      </c>
      <c r="U4" s="163">
        <v>14</v>
      </c>
      <c r="V4" s="163">
        <v>2</v>
      </c>
      <c r="W4" s="163">
        <v>10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22.5</v>
      </c>
      <c r="C5" s="173">
        <f t="shared" ref="C5:C33" si="0">_xlfn.IFS($A$5:$A$33="Andi Grant",ROUND($B$5:$B$33*($C$2/113)-($B$3-$AA$2),0),$A$5:$A$33&lt;&gt;"Andi Grant",ROUND($B$5:$B$33*($C$3/113)-($B$3-$AA$3),0))</f>
        <v>21</v>
      </c>
      <c r="D5" s="173">
        <v>0</v>
      </c>
      <c r="E5" s="174">
        <v>7</v>
      </c>
      <c r="F5" s="175">
        <v>6</v>
      </c>
      <c r="G5" s="174">
        <v>4</v>
      </c>
      <c r="H5" s="174">
        <v>3</v>
      </c>
      <c r="I5" s="174">
        <v>7</v>
      </c>
      <c r="J5" s="174">
        <v>5</v>
      </c>
      <c r="K5" s="174">
        <v>4</v>
      </c>
      <c r="L5" s="174">
        <v>5</v>
      </c>
      <c r="M5" s="174">
        <v>5</v>
      </c>
      <c r="N5" s="134">
        <f>SUM(D5:M5)</f>
        <v>46</v>
      </c>
      <c r="O5" s="176">
        <v>6</v>
      </c>
      <c r="P5" s="174">
        <v>7</v>
      </c>
      <c r="Q5" s="174">
        <v>5</v>
      </c>
      <c r="R5" s="174">
        <v>5</v>
      </c>
      <c r="S5" s="174">
        <v>5</v>
      </c>
      <c r="T5" s="174">
        <v>5</v>
      </c>
      <c r="U5" s="174">
        <v>4</v>
      </c>
      <c r="V5" s="174">
        <v>5</v>
      </c>
      <c r="W5" s="176">
        <v>4</v>
      </c>
      <c r="X5" s="177">
        <f t="shared" ref="X5:X34" si="1">SUM(O5:W5)</f>
        <v>46</v>
      </c>
      <c r="Y5" s="178">
        <f t="shared" ref="Y5:Y33" si="2">SUM(N5+X5)</f>
        <v>92</v>
      </c>
      <c r="Z5" s="179">
        <f t="shared" ref="Z5:Z33" si="3">IF(AC5&lt;37,(SUM(ROUND(Y5-AC5,0))),"")</f>
        <v>71</v>
      </c>
      <c r="AA5" s="180">
        <f t="shared" ref="AA5:AA34" si="4">IF(X5&gt;0,ROUND(Y5-($AC$5:$AC$33+$B$3),0),0)</f>
        <v>-1</v>
      </c>
      <c r="AC5" s="181">
        <f t="shared" ref="AC5:AC34" si="5">IF(D5&gt;0,D5,C5)</f>
        <v>21</v>
      </c>
      <c r="AD5" s="182">
        <v>2</v>
      </c>
      <c r="AE5" s="183">
        <f>HLOOKUP($AC5,HH!$A$2:$AP$20,E$4+1)</f>
        <v>1</v>
      </c>
      <c r="AF5" s="183">
        <f>HLOOKUP($AC5,HH!$A$2:$AP$20,F$4+1)</f>
        <v>1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2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2</v>
      </c>
      <c r="AM5" s="183">
        <f>HLOOKUP($AC5,HH!$A$2:$AP$20,M$4+1)</f>
        <v>1</v>
      </c>
      <c r="AN5" s="183"/>
      <c r="AO5" s="183">
        <f>HLOOKUP($AC5,HH!$A$2:$AP$20,O$4+1)</f>
        <v>1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2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8</v>
      </c>
      <c r="D6" s="173">
        <f t="shared" ref="D6:D32" si="6">_xlfn.IFS($A$5:$A$33="Andi Grant",ROUND($B$5:$B$33*($D$2/113)-($B$3-$AB$2),0),$A$5:$A$33&lt;&gt;"Andi Grant",ROUND($B$5:$B$33*($D$3/113)-($B$3-$AB$3),0))</f>
        <v>10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4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4"/>
        <v>0</v>
      </c>
      <c r="AC6" s="181">
        <f t="shared" si="5"/>
        <v>10</v>
      </c>
      <c r="AD6" s="182"/>
      <c r="AE6" s="183">
        <f>HLOOKUP($AC6,HH!$A$2:$AP$20,E$4+1)</f>
        <v>0</v>
      </c>
      <c r="AF6" s="183">
        <f>HLOOKUP($AC6,HH!$A$2:$AP$20,F$4+1)</f>
        <v>1</v>
      </c>
      <c r="AG6" s="183">
        <f>HLOOKUP($AC6,HH!$A$2:$AP$20,G$4+1)</f>
        <v>1</v>
      </c>
      <c r="AH6" s="183">
        <f>HLOOKUP($AC6,HH!$A$2:$AP$20,H$4+1)</f>
        <v>0</v>
      </c>
      <c r="AI6" s="183">
        <f>HLOOKUP($AC6,HH!$A$2:$AP$20,I$4+1)</f>
        <v>1</v>
      </c>
      <c r="AJ6" s="183">
        <f>HLOOKUP($AC6,HH!$A$2:$AP$20,J$4+1)</f>
        <v>1</v>
      </c>
      <c r="AK6" s="183">
        <f>HLOOKUP($AC6,HH!$A$2:$AP$20,K$4+1)</f>
        <v>0</v>
      </c>
      <c r="AL6" s="183">
        <f>HLOOKUP($AC6,HH!$A$2:$AP$20,L$4+1)</f>
        <v>1</v>
      </c>
      <c r="AM6" s="183">
        <f>HLOOKUP($AC6,HH!$A$2:$AP$20,M$4+1)</f>
        <v>0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0</v>
      </c>
      <c r="AR6" s="183">
        <f>HLOOKUP($AC6,HH!$A$2:$AP$20,R$4+1)</f>
        <v>1</v>
      </c>
      <c r="AS6" s="183">
        <f>HLOOKUP($AC6,HH!$A$2:$AP$20,S$4+1)</f>
        <v>1</v>
      </c>
      <c r="AT6" s="183">
        <f>HLOOKUP($AC6,HH!$A$2:$AP$20,T$4+1)</f>
        <v>0</v>
      </c>
      <c r="AU6" s="183">
        <f>HLOOKUP($AC6,HH!$A$2:$AP$20,U$4+1)</f>
        <v>0</v>
      </c>
      <c r="AV6" s="183">
        <f>HLOOKUP($AC6,HH!$A$2:$AP$20,V$4+1)</f>
        <v>1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27.1</v>
      </c>
      <c r="C7" s="173">
        <f t="shared" si="0"/>
        <v>26</v>
      </c>
      <c r="D7" s="173">
        <f t="shared" si="6"/>
        <v>21</v>
      </c>
      <c r="E7" s="174">
        <v>8</v>
      </c>
      <c r="F7" s="175">
        <v>7</v>
      </c>
      <c r="G7" s="174">
        <v>6</v>
      </c>
      <c r="H7" s="174">
        <v>5</v>
      </c>
      <c r="I7" s="174">
        <v>6</v>
      </c>
      <c r="J7" s="174">
        <v>7</v>
      </c>
      <c r="K7" s="174">
        <v>6</v>
      </c>
      <c r="L7" s="174">
        <v>5</v>
      </c>
      <c r="M7" s="174">
        <v>6</v>
      </c>
      <c r="N7" s="134">
        <f t="shared" si="7"/>
        <v>56</v>
      </c>
      <c r="O7" s="176">
        <v>7</v>
      </c>
      <c r="P7" s="174">
        <v>7</v>
      </c>
      <c r="Q7" s="174">
        <v>6</v>
      </c>
      <c r="R7" s="174">
        <v>4</v>
      </c>
      <c r="S7" s="174">
        <v>6</v>
      </c>
      <c r="T7" s="176">
        <v>4</v>
      </c>
      <c r="U7" s="174">
        <v>3</v>
      </c>
      <c r="V7" s="174">
        <v>7</v>
      </c>
      <c r="W7" s="176">
        <v>5</v>
      </c>
      <c r="X7" s="177">
        <f t="shared" si="1"/>
        <v>49</v>
      </c>
      <c r="Y7" s="178">
        <f t="shared" si="2"/>
        <v>105</v>
      </c>
      <c r="Z7" s="179">
        <f t="shared" si="3"/>
        <v>84</v>
      </c>
      <c r="AA7" s="180">
        <f t="shared" si="4"/>
        <v>12</v>
      </c>
      <c r="AC7" s="181">
        <f t="shared" si="5"/>
        <v>21</v>
      </c>
      <c r="AD7" s="182">
        <v>4</v>
      </c>
      <c r="AE7" s="183">
        <f>HLOOKUP($AC7,HH!$A$2:$AP$20,E$4+1)</f>
        <v>1</v>
      </c>
      <c r="AF7" s="183">
        <f>HLOOKUP($AC7,HH!$A$2:$AP$20,F$4+1)</f>
        <v>1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2</v>
      </c>
      <c r="AJ7" s="183">
        <f>HLOOKUP($AC7,HH!$A$2:$AP$20,J$4+1)</f>
        <v>1</v>
      </c>
      <c r="AK7" s="183">
        <f>HLOOKUP($AC7,HH!$A$2:$AP$20,K$4+1)</f>
        <v>1</v>
      </c>
      <c r="AL7" s="183">
        <f>HLOOKUP($AC7,HH!$A$2:$AP$20,L$4+1)</f>
        <v>2</v>
      </c>
      <c r="AM7" s="183">
        <f>HLOOKUP($AC7,HH!$A$2:$AP$20,M$4+1)</f>
        <v>1</v>
      </c>
      <c r="AN7" s="183"/>
      <c r="AO7" s="183">
        <f>HLOOKUP($AC7,HH!$A$2:$AP$20,O$4+1)</f>
        <v>1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2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29.4</v>
      </c>
      <c r="C8" s="173">
        <f t="shared" si="0"/>
        <v>28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4"/>
        <v>0</v>
      </c>
      <c r="AC8" s="181">
        <f t="shared" si="5"/>
        <v>28</v>
      </c>
      <c r="AD8" s="182"/>
      <c r="AE8" s="183">
        <f>HLOOKUP($AC8,HH!$A$2:$AP$20,E$4+1)</f>
        <v>1</v>
      </c>
      <c r="AF8" s="183">
        <f>HLOOKUP($AC8,HH!$A$2:$AP$20,F$4+1)</f>
        <v>2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2</v>
      </c>
      <c r="AJ8" s="183">
        <f>HLOOKUP($AC8,HH!$A$2:$AP$20,J$4+1)</f>
        <v>2</v>
      </c>
      <c r="AK8" s="183">
        <f>HLOOKUP($AC8,HH!$A$2:$AP$20,K$4+1)</f>
        <v>1</v>
      </c>
      <c r="AL8" s="183">
        <f>HLOOKUP($AC8,HH!$A$2:$AP$20,L$4+1)</f>
        <v>2</v>
      </c>
      <c r="AM8" s="183">
        <f>HLOOKUP($AC8,HH!$A$2:$AP$20,M$4+1)</f>
        <v>1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1</v>
      </c>
      <c r="AR8" s="183">
        <f>HLOOKUP($AC8,HH!$A$2:$AP$20,R$4+1)</f>
        <v>2</v>
      </c>
      <c r="AS8" s="183">
        <f>HLOOKUP($AC8,HH!$A$2:$AP$20,S$4+1)</f>
        <v>2</v>
      </c>
      <c r="AT8" s="183">
        <f>HLOOKUP($AC8,HH!$A$2:$AP$20,T$4+1)</f>
        <v>1</v>
      </c>
      <c r="AU8" s="183">
        <f>HLOOKUP($AC8,HH!$A$2:$AP$20,U$4+1)</f>
        <v>1</v>
      </c>
      <c r="AV8" s="183">
        <f>HLOOKUP($AC8,HH!$A$2:$AP$20,V$4+1)</f>
        <v>2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14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4"/>
        <v>0</v>
      </c>
      <c r="AC9" s="181">
        <f t="shared" si="5"/>
        <v>14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0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0</v>
      </c>
      <c r="AN9" s="183"/>
      <c r="AO9" s="183">
        <f>HLOOKUP($AC9,HH!$A$2:$AP$20,O$4+1)</f>
        <v>1</v>
      </c>
      <c r="AP9" s="183">
        <f>HLOOKUP($AC9,HH!$A$2:$AP$20,P$4+1)</f>
        <v>0</v>
      </c>
      <c r="AQ9" s="183">
        <f>HLOOKUP($AC9,HH!$A$2:$AP$20,Q$4+1)</f>
        <v>1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0</v>
      </c>
      <c r="AU9" s="183">
        <f>HLOOKUP($AC9,HH!$A$2:$AP$20,U$4+1)</f>
        <v>1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12.9</v>
      </c>
      <c r="C10" s="173">
        <f t="shared" si="0"/>
        <v>11</v>
      </c>
      <c r="D10" s="173">
        <v>0</v>
      </c>
      <c r="E10" s="174">
        <v>5</v>
      </c>
      <c r="F10" s="175">
        <v>5</v>
      </c>
      <c r="G10" s="174">
        <v>4</v>
      </c>
      <c r="H10" s="174">
        <v>3</v>
      </c>
      <c r="I10" s="174">
        <v>5</v>
      </c>
      <c r="J10" s="174">
        <v>6</v>
      </c>
      <c r="K10" s="174">
        <v>4</v>
      </c>
      <c r="L10" s="174">
        <v>5</v>
      </c>
      <c r="M10" s="174">
        <v>4</v>
      </c>
      <c r="N10" s="134">
        <f t="shared" si="7"/>
        <v>41</v>
      </c>
      <c r="O10" s="176">
        <v>4</v>
      </c>
      <c r="P10" s="174">
        <v>3</v>
      </c>
      <c r="Q10" s="174">
        <v>4</v>
      </c>
      <c r="R10" s="174">
        <v>4</v>
      </c>
      <c r="S10" s="174">
        <v>4</v>
      </c>
      <c r="T10" s="174">
        <v>5</v>
      </c>
      <c r="U10" s="174">
        <v>3</v>
      </c>
      <c r="V10" s="174">
        <v>5</v>
      </c>
      <c r="W10" s="176">
        <v>5</v>
      </c>
      <c r="X10" s="177">
        <f t="shared" si="1"/>
        <v>37</v>
      </c>
      <c r="Y10" s="178">
        <f t="shared" si="2"/>
        <v>78</v>
      </c>
      <c r="Z10" s="179">
        <f t="shared" si="3"/>
        <v>67</v>
      </c>
      <c r="AA10" s="180">
        <f t="shared" si="4"/>
        <v>-5</v>
      </c>
      <c r="AC10" s="181">
        <f t="shared" si="5"/>
        <v>11</v>
      </c>
      <c r="AD10" s="182">
        <v>1</v>
      </c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1</v>
      </c>
      <c r="AJ10" s="183">
        <f>HLOOKUP($AC10,HH!$A$2:$AP$20,J$4+1)</f>
        <v>1</v>
      </c>
      <c r="AK10" s="183">
        <f>HLOOKUP($AC10,HH!$A$2:$AP$20,K$4+1)</f>
        <v>0</v>
      </c>
      <c r="AL10" s="183">
        <f>HLOOKUP($AC10,HH!$A$2:$AP$20,L$4+1)</f>
        <v>1</v>
      </c>
      <c r="AM10" s="183">
        <f>HLOOKUP($AC10,HH!$A$2:$AP$20,M$4+1)</f>
        <v>0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0</v>
      </c>
      <c r="AR10" s="183">
        <f>HLOOKUP($AC10,HH!$A$2:$AP$20,R$4+1)</f>
        <v>1</v>
      </c>
      <c r="AS10" s="183">
        <f>HLOOKUP($AC10,HH!$A$2:$AP$20,S$4+1)</f>
        <v>1</v>
      </c>
      <c r="AT10" s="183">
        <f>HLOOKUP($AC10,HH!$A$2:$AP$20,T$4+1)</f>
        <v>0</v>
      </c>
      <c r="AU10" s="183">
        <f>HLOOKUP($AC10,HH!$A$2:$AP$20,U$4+1)</f>
        <v>0</v>
      </c>
      <c r="AV10" s="183">
        <f>HLOOKUP($AC10,HH!$A$2:$AP$20,V$4+1)</f>
        <v>1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11</v>
      </c>
      <c r="AF11" s="183">
        <f>HLOOKUP($AC11,HH!$A$2:$AP$20,F$4+1)</f>
        <v>9</v>
      </c>
      <c r="AG11" s="183">
        <f>HLOOKUP($AC11,HH!$A$2:$AP$20,G$4+1)</f>
        <v>7</v>
      </c>
      <c r="AH11" s="183">
        <f>HLOOKUP($AC11,HH!$A$2:$AP$20,H$4+1)</f>
        <v>17</v>
      </c>
      <c r="AI11" s="183">
        <f>HLOOKUP($AC11,HH!$A$2:$AP$20,I$4+1)</f>
        <v>1</v>
      </c>
      <c r="AJ11" s="183">
        <f>HLOOKUP($AC11,HH!$A$2:$AP$20,J$4+1)</f>
        <v>5</v>
      </c>
      <c r="AK11" s="183">
        <f>HLOOKUP($AC11,HH!$A$2:$AP$20,K$4+1)</f>
        <v>13</v>
      </c>
      <c r="AL11" s="183">
        <f>HLOOKUP($AC11,HH!$A$2:$AP$20,L$4+1)</f>
        <v>3</v>
      </c>
      <c r="AM11" s="183">
        <f>HLOOKUP($AC11,HH!$A$2:$AP$20,M$4+1)</f>
        <v>15</v>
      </c>
      <c r="AN11" s="183"/>
      <c r="AO11" s="183">
        <f>HLOOKUP($AC11,HH!$A$2:$AP$20,O$4+1)</f>
        <v>8</v>
      </c>
      <c r="AP11" s="183">
        <f>HLOOKUP($AC11,HH!$A$2:$AP$20,P$4+1)</f>
        <v>16</v>
      </c>
      <c r="AQ11" s="183">
        <f>HLOOKUP($AC11,HH!$A$2:$AP$20,Q$4+1)</f>
        <v>12</v>
      </c>
      <c r="AR11" s="183">
        <f>HLOOKUP($AC11,HH!$A$2:$AP$20,R$4+1)</f>
        <v>6</v>
      </c>
      <c r="AS11" s="183">
        <f>HLOOKUP($AC11,HH!$A$2:$AP$20,S$4+1)</f>
        <v>4</v>
      </c>
      <c r="AT11" s="183">
        <f>HLOOKUP($AC11,HH!$A$2:$AP$20,T$4+1)</f>
        <v>18</v>
      </c>
      <c r="AU11" s="183">
        <f>HLOOKUP($AC11,HH!$A$2:$AP$20,U$4+1)</f>
        <v>14</v>
      </c>
      <c r="AV11" s="183">
        <f>HLOOKUP($AC11,HH!$A$2:$AP$20,V$4+1)</f>
        <v>2</v>
      </c>
      <c r="AW11" s="183">
        <f>HLOOKUP($AC11,HH!$A$2:$AP$20,W$4+1)</f>
        <v>10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25</v>
      </c>
      <c r="D12" s="173">
        <f t="shared" si="6"/>
        <v>20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4"/>
        <v>0</v>
      </c>
      <c r="AC12" s="181">
        <f t="shared" si="5"/>
        <v>20</v>
      </c>
      <c r="AD12" s="182"/>
      <c r="AE12" s="183">
        <f>HLOOKUP($AC12,HH!$A$2:$AP$20,E$4+1)</f>
        <v>1</v>
      </c>
      <c r="AF12" s="183">
        <f>HLOOKUP($AC12,HH!$A$2:$AP$20,F$4+1)</f>
        <v>1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2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1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2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10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4"/>
        <v>0</v>
      </c>
      <c r="AC13" s="181">
        <f t="shared" si="5"/>
        <v>10</v>
      </c>
      <c r="AD13" s="182"/>
      <c r="AE13" s="183">
        <f>HLOOKUP($AC13,HH!$A$2:$AP$20,E$4+1)</f>
        <v>0</v>
      </c>
      <c r="AF13" s="183">
        <f>HLOOKUP($AC13,HH!$A$2:$AP$20,F$4+1)</f>
        <v>1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1</v>
      </c>
      <c r="AJ13" s="183">
        <f>HLOOKUP($AC13,HH!$A$2:$AP$20,J$4+1)</f>
        <v>1</v>
      </c>
      <c r="AK13" s="183">
        <f>HLOOKUP($AC13,HH!$A$2:$AP$20,K$4+1)</f>
        <v>0</v>
      </c>
      <c r="AL13" s="183">
        <f>HLOOKUP($AC13,HH!$A$2:$AP$20,L$4+1)</f>
        <v>1</v>
      </c>
      <c r="AM13" s="183">
        <f>HLOOKUP($AC13,HH!$A$2:$AP$20,M$4+1)</f>
        <v>0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0</v>
      </c>
      <c r="AR13" s="183">
        <f>HLOOKUP($AC13,HH!$A$2:$AP$20,R$4+1)</f>
        <v>1</v>
      </c>
      <c r="AS13" s="183">
        <f>HLOOKUP($AC13,HH!$A$2:$AP$20,S$4+1)</f>
        <v>1</v>
      </c>
      <c r="AT13" s="183">
        <f>HLOOKUP($AC13,HH!$A$2:$AP$20,T$4+1)</f>
        <v>0</v>
      </c>
      <c r="AU13" s="183">
        <f>HLOOKUP($AC13,HH!$A$2:$AP$20,U$4+1)</f>
        <v>0</v>
      </c>
      <c r="AV13" s="183">
        <f>HLOOKUP($AC13,HH!$A$2:$AP$20,V$4+1)</f>
        <v>1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46</v>
      </c>
      <c r="D14" s="173">
        <f t="shared" si="6"/>
        <v>41</v>
      </c>
      <c r="E14" s="174">
        <v>8</v>
      </c>
      <c r="F14" s="175">
        <v>6</v>
      </c>
      <c r="G14" s="174">
        <v>6</v>
      </c>
      <c r="H14" s="174">
        <v>5</v>
      </c>
      <c r="I14" s="174">
        <v>6</v>
      </c>
      <c r="J14" s="174">
        <v>7</v>
      </c>
      <c r="K14" s="174">
        <v>6</v>
      </c>
      <c r="L14" s="174">
        <v>8</v>
      </c>
      <c r="M14" s="174">
        <v>8</v>
      </c>
      <c r="N14" s="134">
        <f t="shared" si="7"/>
        <v>60</v>
      </c>
      <c r="O14" s="176">
        <v>9</v>
      </c>
      <c r="P14" s="174">
        <v>6</v>
      </c>
      <c r="Q14" s="174">
        <v>4</v>
      </c>
      <c r="R14" s="174">
        <v>6</v>
      </c>
      <c r="S14" s="174">
        <v>10</v>
      </c>
      <c r="T14" s="174">
        <v>7</v>
      </c>
      <c r="U14" s="174">
        <v>5</v>
      </c>
      <c r="V14" s="174">
        <v>7</v>
      </c>
      <c r="W14" s="176">
        <v>6</v>
      </c>
      <c r="X14" s="177">
        <f t="shared" si="1"/>
        <v>60</v>
      </c>
      <c r="Y14" s="178">
        <f t="shared" si="2"/>
        <v>120</v>
      </c>
      <c r="Z14" s="179" t="str">
        <f t="shared" si="3"/>
        <v/>
      </c>
      <c r="AA14" s="180">
        <f t="shared" si="4"/>
        <v>7</v>
      </c>
      <c r="AC14" s="181">
        <f t="shared" si="5"/>
        <v>41</v>
      </c>
      <c r="AD14" s="182">
        <v>3</v>
      </c>
      <c r="AE14" s="183">
        <f>HLOOKUP($AC14,HH!$A$2:$AP$20,E$4+1)</f>
        <v>2</v>
      </c>
      <c r="AF14" s="183">
        <f>HLOOKUP($AC14,HH!$A$2:$AP$20,F$4+1)</f>
        <v>2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3</v>
      </c>
      <c r="AJ14" s="183">
        <f>HLOOKUP($AC14,HH!$A$2:$AP$20,J$4+1)</f>
        <v>3</v>
      </c>
      <c r="AK14" s="183">
        <f>HLOOKUP($AC14,HH!$A$2:$AP$20,K$4+1)</f>
        <v>2</v>
      </c>
      <c r="AL14" s="183">
        <f>HLOOKUP($AC14,HH!$A$2:$AP$20,L$4+1)</f>
        <v>3</v>
      </c>
      <c r="AM14" s="183">
        <f>HLOOKUP($AC14,HH!$A$2:$AP$20,M$4+1)</f>
        <v>2</v>
      </c>
      <c r="AN14" s="183"/>
      <c r="AO14" s="183">
        <f>HLOOKUP($AC14,HH!$A$2:$AP$20,O$4+1)</f>
        <v>2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3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3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20</v>
      </c>
      <c r="D15" s="173">
        <v>0</v>
      </c>
      <c r="E15" s="174">
        <v>9</v>
      </c>
      <c r="F15" s="175">
        <v>6</v>
      </c>
      <c r="G15" s="174">
        <v>5</v>
      </c>
      <c r="H15" s="174">
        <v>4</v>
      </c>
      <c r="I15" s="174">
        <v>8</v>
      </c>
      <c r="J15" s="174">
        <v>4</v>
      </c>
      <c r="K15" s="174">
        <v>5</v>
      </c>
      <c r="L15" s="174">
        <v>5</v>
      </c>
      <c r="M15" s="174">
        <v>6</v>
      </c>
      <c r="N15" s="134">
        <f t="shared" si="7"/>
        <v>52</v>
      </c>
      <c r="O15" s="176">
        <v>6</v>
      </c>
      <c r="P15" s="174">
        <v>5</v>
      </c>
      <c r="Q15" s="174">
        <v>5</v>
      </c>
      <c r="R15" s="174">
        <v>6</v>
      </c>
      <c r="S15" s="174">
        <v>6</v>
      </c>
      <c r="T15" s="174">
        <v>6</v>
      </c>
      <c r="U15" s="174">
        <v>4</v>
      </c>
      <c r="V15" s="174">
        <v>7</v>
      </c>
      <c r="W15" s="176">
        <v>5</v>
      </c>
      <c r="X15" s="177">
        <f t="shared" si="1"/>
        <v>50</v>
      </c>
      <c r="Y15" s="178">
        <f t="shared" si="2"/>
        <v>102</v>
      </c>
      <c r="Z15" s="179">
        <f t="shared" si="3"/>
        <v>82</v>
      </c>
      <c r="AA15" s="180">
        <f t="shared" si="4"/>
        <v>10</v>
      </c>
      <c r="AC15" s="181">
        <f t="shared" si="5"/>
        <v>20</v>
      </c>
      <c r="AD15" s="182">
        <v>1</v>
      </c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2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1</v>
      </c>
      <c r="AN15" s="183"/>
      <c r="AO15" s="183">
        <f>HLOOKUP($AC15,HH!$A$2:$AP$20,O$4+1)</f>
        <v>1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2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15.5</v>
      </c>
      <c r="C16" s="173">
        <f t="shared" si="0"/>
        <v>13</v>
      </c>
      <c r="D16" s="173">
        <v>0</v>
      </c>
      <c r="E16" s="174">
        <v>6</v>
      </c>
      <c r="F16" s="175">
        <v>5</v>
      </c>
      <c r="G16" s="174">
        <v>5</v>
      </c>
      <c r="H16" s="174">
        <v>4</v>
      </c>
      <c r="I16" s="174">
        <v>7</v>
      </c>
      <c r="J16" s="174">
        <v>5</v>
      </c>
      <c r="K16" s="174">
        <v>4</v>
      </c>
      <c r="L16" s="174">
        <v>6</v>
      </c>
      <c r="M16" s="174">
        <v>6</v>
      </c>
      <c r="N16" s="134">
        <f>SUM(E16:M16)</f>
        <v>48</v>
      </c>
      <c r="O16" s="176">
        <v>6</v>
      </c>
      <c r="P16" s="174">
        <v>4</v>
      </c>
      <c r="Q16" s="174">
        <v>3</v>
      </c>
      <c r="R16" s="174">
        <v>6</v>
      </c>
      <c r="S16" s="174">
        <v>5</v>
      </c>
      <c r="T16" s="174">
        <v>4</v>
      </c>
      <c r="U16" s="174">
        <v>5</v>
      </c>
      <c r="V16" s="174">
        <v>5</v>
      </c>
      <c r="W16" s="176">
        <v>5</v>
      </c>
      <c r="X16" s="177">
        <f>SUM(O16:W16)</f>
        <v>43</v>
      </c>
      <c r="Y16" s="178">
        <f>SUM(N16+X16)</f>
        <v>91</v>
      </c>
      <c r="Z16" s="179">
        <f>IF(AC16&lt;37,(SUM(ROUND(Y16-AC16,0))),"")</f>
        <v>78</v>
      </c>
      <c r="AA16" s="180">
        <f>IF(X16&gt;0,ROUND(Y16-($AC$5:$AC$33+$B$3),0),0)</f>
        <v>6</v>
      </c>
      <c r="AC16" s="181">
        <f t="shared" si="5"/>
        <v>13</v>
      </c>
      <c r="AD16" s="182">
        <v>4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0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1</v>
      </c>
      <c r="AM16" s="183">
        <f>HLOOKUP($AC16,HH!$A$2:$AP$20,M$4+1)</f>
        <v>0</v>
      </c>
      <c r="AN16" s="183"/>
      <c r="AO16" s="183">
        <f>HLOOKUP($AC16,HH!$A$2:$AP$20,O$4+1)</f>
        <v>1</v>
      </c>
      <c r="AP16" s="183">
        <f>HLOOKUP($AC16,HH!$A$2:$AP$20,P$4+1)</f>
        <v>0</v>
      </c>
      <c r="AQ16" s="183">
        <f>HLOOKUP($AC16,HH!$A$2:$AP$20,Q$4+1)</f>
        <v>1</v>
      </c>
      <c r="AR16" s="183">
        <f>HLOOKUP($AC16,HH!$A$2:$AP$20,R$4+1)</f>
        <v>1</v>
      </c>
      <c r="AS16" s="183">
        <f>HLOOKUP($AC16,HH!$A$2:$AP$20,S$4+1)</f>
        <v>1</v>
      </c>
      <c r="AT16" s="183">
        <f>HLOOKUP($AC16,HH!$A$2:$AP$20,T$4+1)</f>
        <v>0</v>
      </c>
      <c r="AU16" s="183">
        <f>HLOOKUP($AC16,HH!$A$2:$AP$20,U$4+1)</f>
        <v>0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23.2</v>
      </c>
      <c r="C17" s="173">
        <f t="shared" si="0"/>
        <v>22</v>
      </c>
      <c r="D17" s="173">
        <f t="shared" si="6"/>
        <v>17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4"/>
        <v>0</v>
      </c>
      <c r="AC17" s="181">
        <f t="shared" si="5"/>
        <v>17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0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12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4"/>
        <v>0</v>
      </c>
      <c r="AC18" s="181">
        <f t="shared" si="5"/>
        <v>12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1</v>
      </c>
      <c r="AH18" s="183">
        <f>HLOOKUP($AC18,HH!$A$2:$AP$20,H$4+1)</f>
        <v>0</v>
      </c>
      <c r="AI18" s="183">
        <f>HLOOKUP($AC18,HH!$A$2:$AP$20,I$4+1)</f>
        <v>1</v>
      </c>
      <c r="AJ18" s="183">
        <f>HLOOKUP($AC18,HH!$A$2:$AP$20,J$4+1)</f>
        <v>1</v>
      </c>
      <c r="AK18" s="183">
        <f>HLOOKUP($AC18,HH!$A$2:$AP$20,K$4+1)</f>
        <v>0</v>
      </c>
      <c r="AL18" s="183">
        <f>HLOOKUP($AC18,HH!$A$2:$AP$20,L$4+1)</f>
        <v>1</v>
      </c>
      <c r="AM18" s="183">
        <f>HLOOKUP($AC18,HH!$A$2:$AP$20,M$4+1)</f>
        <v>0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1</v>
      </c>
      <c r="AR18" s="183">
        <f>HLOOKUP($AC18,HH!$A$2:$AP$20,R$4+1)</f>
        <v>1</v>
      </c>
      <c r="AS18" s="183">
        <f>HLOOKUP($AC18,HH!$A$2:$AP$20,S$4+1)</f>
        <v>1</v>
      </c>
      <c r="AT18" s="183">
        <f>HLOOKUP($AC18,HH!$A$2:$AP$20,T$4+1)</f>
        <v>0</v>
      </c>
      <c r="AU18" s="183">
        <f>HLOOKUP($AC18,HH!$A$2:$AP$20,U$4+1)</f>
        <v>0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20.399999999999999</v>
      </c>
      <c r="C19" s="173">
        <f t="shared" si="0"/>
        <v>19</v>
      </c>
      <c r="D19" s="173">
        <f t="shared" si="6"/>
        <v>14</v>
      </c>
      <c r="E19" s="174">
        <v>8</v>
      </c>
      <c r="F19" s="175">
        <v>4</v>
      </c>
      <c r="G19" s="174">
        <v>6</v>
      </c>
      <c r="H19" s="174">
        <v>4</v>
      </c>
      <c r="I19" s="174">
        <v>7</v>
      </c>
      <c r="J19" s="174">
        <v>5</v>
      </c>
      <c r="K19" s="174">
        <v>4</v>
      </c>
      <c r="L19" s="174">
        <v>5</v>
      </c>
      <c r="M19" s="174">
        <v>4</v>
      </c>
      <c r="N19" s="134">
        <f t="shared" si="7"/>
        <v>47</v>
      </c>
      <c r="O19" s="176">
        <v>9</v>
      </c>
      <c r="P19" s="174">
        <v>5</v>
      </c>
      <c r="Q19" s="174">
        <v>6</v>
      </c>
      <c r="R19" s="174">
        <v>6</v>
      </c>
      <c r="S19" s="174">
        <v>6</v>
      </c>
      <c r="T19" s="174">
        <v>6</v>
      </c>
      <c r="U19" s="174">
        <v>6</v>
      </c>
      <c r="V19" s="174">
        <v>6</v>
      </c>
      <c r="W19" s="176">
        <v>5</v>
      </c>
      <c r="X19" s="177">
        <f t="shared" si="1"/>
        <v>55</v>
      </c>
      <c r="Y19" s="178">
        <f t="shared" si="2"/>
        <v>102</v>
      </c>
      <c r="Z19" s="179">
        <f t="shared" si="3"/>
        <v>88</v>
      </c>
      <c r="AA19" s="180">
        <f t="shared" si="4"/>
        <v>16</v>
      </c>
      <c r="AC19" s="181">
        <f t="shared" si="5"/>
        <v>14</v>
      </c>
      <c r="AD19" s="182">
        <v>4</v>
      </c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0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1</v>
      </c>
      <c r="AM19" s="183">
        <f>HLOOKUP($AC19,HH!$A$2:$AP$20,M$4+1)</f>
        <v>0</v>
      </c>
      <c r="AN19" s="183"/>
      <c r="AO19" s="183">
        <f>HLOOKUP($AC19,HH!$A$2:$AP$20,O$4+1)</f>
        <v>1</v>
      </c>
      <c r="AP19" s="183">
        <f>HLOOKUP($AC19,HH!$A$2:$AP$20,P$4+1)</f>
        <v>0</v>
      </c>
      <c r="AQ19" s="183">
        <f>HLOOKUP($AC19,HH!$A$2:$AP$20,Q$4+1)</f>
        <v>1</v>
      </c>
      <c r="AR19" s="183">
        <f>HLOOKUP($AC19,HH!$A$2:$AP$20,R$4+1)</f>
        <v>1</v>
      </c>
      <c r="AS19" s="183">
        <f>HLOOKUP($AC19,HH!$A$2:$AP$20,S$4+1)</f>
        <v>1</v>
      </c>
      <c r="AT19" s="183">
        <f>HLOOKUP($AC19,HH!$A$2:$AP$20,T$4+1)</f>
        <v>0</v>
      </c>
      <c r="AU19" s="183">
        <f>HLOOKUP($AC19,HH!$A$2:$AP$20,U$4+1)</f>
        <v>1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19</v>
      </c>
      <c r="D20" s="173">
        <f t="shared" si="6"/>
        <v>14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4"/>
        <v>0</v>
      </c>
      <c r="AC20" s="181">
        <f t="shared" si="5"/>
        <v>14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0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0</v>
      </c>
      <c r="AN20" s="183"/>
      <c r="AO20" s="183">
        <f>HLOOKUP($AC20,HH!$A$2:$AP$20,O$4+1)</f>
        <v>1</v>
      </c>
      <c r="AP20" s="183">
        <f>HLOOKUP($AC20,HH!$A$2:$AP$20,P$4+1)</f>
        <v>0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1</v>
      </c>
      <c r="AT20" s="183">
        <f>HLOOKUP($AC20,HH!$A$2:$AP$20,T$4+1)</f>
        <v>0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28.2</v>
      </c>
      <c r="C21" s="173">
        <f t="shared" si="0"/>
        <v>27</v>
      </c>
      <c r="D21" s="173">
        <f t="shared" si="6"/>
        <v>22</v>
      </c>
      <c r="E21" s="174">
        <v>6</v>
      </c>
      <c r="F21" s="175">
        <v>5</v>
      </c>
      <c r="G21" s="174">
        <v>5</v>
      </c>
      <c r="H21" s="174">
        <v>3</v>
      </c>
      <c r="I21" s="174">
        <v>6</v>
      </c>
      <c r="J21" s="174">
        <v>8</v>
      </c>
      <c r="K21" s="174">
        <v>3</v>
      </c>
      <c r="L21" s="174">
        <v>7</v>
      </c>
      <c r="M21" s="174">
        <v>5</v>
      </c>
      <c r="N21" s="134">
        <f t="shared" si="7"/>
        <v>48</v>
      </c>
      <c r="O21" s="176">
        <v>7</v>
      </c>
      <c r="P21" s="174">
        <v>5</v>
      </c>
      <c r="Q21" s="174">
        <v>6</v>
      </c>
      <c r="R21" s="174">
        <v>4</v>
      </c>
      <c r="S21" s="174">
        <v>6</v>
      </c>
      <c r="T21" s="174">
        <v>5</v>
      </c>
      <c r="U21" s="174">
        <v>3</v>
      </c>
      <c r="V21" s="174">
        <v>7</v>
      </c>
      <c r="W21" s="176">
        <v>4</v>
      </c>
      <c r="X21" s="177">
        <f t="shared" si="1"/>
        <v>47</v>
      </c>
      <c r="Y21" s="178">
        <f t="shared" si="2"/>
        <v>95</v>
      </c>
      <c r="Z21" s="179">
        <f t="shared" si="3"/>
        <v>73</v>
      </c>
      <c r="AA21" s="180">
        <f t="shared" si="4"/>
        <v>1</v>
      </c>
      <c r="AC21" s="181">
        <f t="shared" si="5"/>
        <v>22</v>
      </c>
      <c r="AD21" s="182">
        <v>2</v>
      </c>
      <c r="AE21" s="183">
        <f>HLOOKUP($AC21,HH!$A$2:$AP$20,E$4+1)</f>
        <v>1</v>
      </c>
      <c r="AF21" s="183">
        <f>HLOOKUP($AC21,HH!$A$2:$AP$20,F$4+1)</f>
        <v>1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2</v>
      </c>
      <c r="AJ21" s="183">
        <f>HLOOKUP($AC21,HH!$A$2:$AP$20,J$4+1)</f>
        <v>1</v>
      </c>
      <c r="AK21" s="183">
        <f>HLOOKUP($AC21,HH!$A$2:$AP$20,K$4+1)</f>
        <v>1</v>
      </c>
      <c r="AL21" s="183">
        <f>HLOOKUP($AC21,HH!$A$2:$AP$20,L$4+1)</f>
        <v>2</v>
      </c>
      <c r="AM21" s="183">
        <f>HLOOKUP($AC21,HH!$A$2:$AP$20,M$4+1)</f>
        <v>1</v>
      </c>
      <c r="AN21" s="183"/>
      <c r="AO21" s="183">
        <f>HLOOKUP($AC21,HH!$A$2:$AP$20,O$4+1)</f>
        <v>1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2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2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16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4"/>
        <v>0</v>
      </c>
      <c r="AC22" s="181">
        <f t="shared" si="5"/>
        <v>16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0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0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13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4"/>
        <v>0</v>
      </c>
      <c r="AC23" s="181">
        <f t="shared" si="5"/>
        <v>13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0</v>
      </c>
      <c r="AI23" s="183">
        <f>HLOOKUP($AC23,HH!$A$2:$AP$20,I$4+1)</f>
        <v>1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0</v>
      </c>
      <c r="AN23" s="183"/>
      <c r="AO23" s="183">
        <f>HLOOKUP($AC23,HH!$A$2:$AP$20,O$4+1)</f>
        <v>1</v>
      </c>
      <c r="AP23" s="183">
        <f>HLOOKUP($AC23,HH!$A$2:$AP$20,P$4+1)</f>
        <v>0</v>
      </c>
      <c r="AQ23" s="183">
        <f>HLOOKUP($AC23,HH!$A$2:$AP$20,Q$4+1)</f>
        <v>1</v>
      </c>
      <c r="AR23" s="183">
        <f>HLOOKUP($AC23,HH!$A$2:$AP$20,R$4+1)</f>
        <v>1</v>
      </c>
      <c r="AS23" s="183">
        <f>HLOOKUP($AC23,HH!$A$2:$AP$20,S$4+1)</f>
        <v>1</v>
      </c>
      <c r="AT23" s="183">
        <f>HLOOKUP($AC23,HH!$A$2:$AP$20,T$4+1)</f>
        <v>0</v>
      </c>
      <c r="AU23" s="183">
        <f>HLOOKUP($AC23,HH!$A$2:$AP$20,U$4+1)</f>
        <v>0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15</v>
      </c>
      <c r="D24" s="173">
        <f t="shared" si="6"/>
        <v>11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4"/>
        <v>0</v>
      </c>
      <c r="AB24" s="189"/>
      <c r="AC24" s="181">
        <f t="shared" si="5"/>
        <v>11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1</v>
      </c>
      <c r="AH24" s="183">
        <f>HLOOKUP($AC24,HH!$A$2:$AP$20,H$4+1)</f>
        <v>0</v>
      </c>
      <c r="AI24" s="183">
        <f>HLOOKUP($AC24,HH!$A$2:$AP$20,I$4+1)</f>
        <v>1</v>
      </c>
      <c r="AJ24" s="183">
        <f>HLOOKUP($AC24,HH!$A$2:$AP$20,J$4+1)</f>
        <v>1</v>
      </c>
      <c r="AK24" s="183">
        <f>HLOOKUP($AC24,HH!$A$2:$AP$20,K$4+1)</f>
        <v>0</v>
      </c>
      <c r="AL24" s="183">
        <f>HLOOKUP($AC24,HH!$A$2:$AP$20,L$4+1)</f>
        <v>1</v>
      </c>
      <c r="AM24" s="183">
        <f>HLOOKUP($AC24,HH!$A$2:$AP$20,M$4+1)</f>
        <v>0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0</v>
      </c>
      <c r="AR24" s="183">
        <f>HLOOKUP($AC24,HH!$A$2:$AP$20,R$4+1)</f>
        <v>1</v>
      </c>
      <c r="AS24" s="183">
        <f>HLOOKUP($AC24,HH!$A$2:$AP$20,S$4+1)</f>
        <v>1</v>
      </c>
      <c r="AT24" s="183">
        <f>HLOOKUP($AC24,HH!$A$2:$AP$20,T$4+1)</f>
        <v>0</v>
      </c>
      <c r="AU24" s="183">
        <f>HLOOKUP($AC24,HH!$A$2:$AP$20,U$4+1)</f>
        <v>0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17.399999999999999</v>
      </c>
      <c r="C25" s="173">
        <f t="shared" si="0"/>
        <v>15</v>
      </c>
      <c r="D25" s="173">
        <f t="shared" si="6"/>
        <v>11</v>
      </c>
      <c r="E25" s="174">
        <v>7</v>
      </c>
      <c r="F25" s="175">
        <v>5</v>
      </c>
      <c r="G25" s="174">
        <v>4</v>
      </c>
      <c r="H25" s="174">
        <v>3</v>
      </c>
      <c r="I25" s="174">
        <v>6</v>
      </c>
      <c r="J25" s="174">
        <v>5</v>
      </c>
      <c r="K25" s="174">
        <v>4</v>
      </c>
      <c r="L25" s="174">
        <v>4</v>
      </c>
      <c r="M25" s="174">
        <v>4</v>
      </c>
      <c r="N25" s="134">
        <f t="shared" si="7"/>
        <v>42</v>
      </c>
      <c r="O25" s="176">
        <v>7</v>
      </c>
      <c r="P25" s="174">
        <v>5</v>
      </c>
      <c r="Q25" s="174">
        <v>5</v>
      </c>
      <c r="R25" s="174">
        <v>4</v>
      </c>
      <c r="S25" s="174">
        <v>4</v>
      </c>
      <c r="T25" s="174">
        <v>4</v>
      </c>
      <c r="U25" s="174">
        <v>3</v>
      </c>
      <c r="V25" s="174">
        <v>6</v>
      </c>
      <c r="W25" s="176">
        <v>4</v>
      </c>
      <c r="X25" s="177">
        <f t="shared" si="1"/>
        <v>42</v>
      </c>
      <c r="Y25" s="178">
        <f t="shared" si="2"/>
        <v>84</v>
      </c>
      <c r="Z25" s="179">
        <f t="shared" si="3"/>
        <v>73</v>
      </c>
      <c r="AA25" s="180">
        <f t="shared" si="4"/>
        <v>1</v>
      </c>
      <c r="AB25" s="115"/>
      <c r="AC25" s="181">
        <f t="shared" si="5"/>
        <v>11</v>
      </c>
      <c r="AD25" s="182">
        <v>3</v>
      </c>
      <c r="AE25" s="183">
        <f>HLOOKUP($AC25,HH!$A$2:$AP$20,E$4+1)</f>
        <v>1</v>
      </c>
      <c r="AF25" s="183">
        <f>HLOOKUP($AC25,HH!$A$2:$AP$20,F$4+1)</f>
        <v>1</v>
      </c>
      <c r="AG25" s="183">
        <f>HLOOKUP($AC25,HH!$A$2:$AP$20,G$4+1)</f>
        <v>1</v>
      </c>
      <c r="AH25" s="183">
        <f>HLOOKUP($AC25,HH!$A$2:$AP$20,H$4+1)</f>
        <v>0</v>
      </c>
      <c r="AI25" s="183">
        <f>HLOOKUP($AC25,HH!$A$2:$AP$20,I$4+1)</f>
        <v>1</v>
      </c>
      <c r="AJ25" s="183">
        <f>HLOOKUP($AC25,HH!$A$2:$AP$20,J$4+1)</f>
        <v>1</v>
      </c>
      <c r="AK25" s="183">
        <f>HLOOKUP($AC25,HH!$A$2:$AP$20,K$4+1)</f>
        <v>0</v>
      </c>
      <c r="AL25" s="183">
        <f>HLOOKUP($AC25,HH!$A$2:$AP$20,L$4+1)</f>
        <v>1</v>
      </c>
      <c r="AM25" s="183">
        <f>HLOOKUP($AC25,HH!$A$2:$AP$20,M$4+1)</f>
        <v>0</v>
      </c>
      <c r="AN25" s="183"/>
      <c r="AO25" s="183">
        <f>HLOOKUP($AC25,HH!$A$2:$AP$20,O$4+1)</f>
        <v>1</v>
      </c>
      <c r="AP25" s="183">
        <f>HLOOKUP($AC25,HH!$A$2:$AP$20,P$4+1)</f>
        <v>0</v>
      </c>
      <c r="AQ25" s="183">
        <f>HLOOKUP($AC25,HH!$A$2:$AP$20,Q$4+1)</f>
        <v>0</v>
      </c>
      <c r="AR25" s="183">
        <f>HLOOKUP($AC25,HH!$A$2:$AP$20,R$4+1)</f>
        <v>1</v>
      </c>
      <c r="AS25" s="183">
        <f>HLOOKUP($AC25,HH!$A$2:$AP$20,S$4+1)</f>
        <v>1</v>
      </c>
      <c r="AT25" s="183">
        <f>HLOOKUP($AC25,HH!$A$2:$AP$20,T$4+1)</f>
        <v>0</v>
      </c>
      <c r="AU25" s="183">
        <f>HLOOKUP($AC25,HH!$A$2:$AP$20,U$4+1)</f>
        <v>0</v>
      </c>
      <c r="AV25" s="183">
        <f>HLOOKUP($AC25,HH!$A$2:$AP$20,V$4+1)</f>
        <v>1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15.9</v>
      </c>
      <c r="C26" s="173">
        <f t="shared" si="0"/>
        <v>14</v>
      </c>
      <c r="D26" s="173">
        <v>0</v>
      </c>
      <c r="E26" s="174">
        <v>5</v>
      </c>
      <c r="F26" s="175">
        <v>6</v>
      </c>
      <c r="G26" s="174">
        <v>6</v>
      </c>
      <c r="H26" s="174">
        <v>5</v>
      </c>
      <c r="I26" s="174">
        <v>7</v>
      </c>
      <c r="J26" s="174">
        <v>5</v>
      </c>
      <c r="K26" s="174">
        <v>5</v>
      </c>
      <c r="L26" s="174">
        <v>6</v>
      </c>
      <c r="M26" s="174">
        <v>5</v>
      </c>
      <c r="N26" s="134">
        <f t="shared" si="7"/>
        <v>50</v>
      </c>
      <c r="O26" s="176">
        <v>9</v>
      </c>
      <c r="P26" s="174">
        <v>6</v>
      </c>
      <c r="Q26" s="174">
        <v>6</v>
      </c>
      <c r="R26" s="174">
        <v>5</v>
      </c>
      <c r="S26" s="174">
        <v>5</v>
      </c>
      <c r="T26" s="174">
        <v>5</v>
      </c>
      <c r="U26" s="174">
        <v>4</v>
      </c>
      <c r="V26" s="174">
        <v>5</v>
      </c>
      <c r="W26" s="176">
        <v>7</v>
      </c>
      <c r="X26" s="177">
        <f t="shared" si="1"/>
        <v>52</v>
      </c>
      <c r="Y26" s="178">
        <f t="shared" si="2"/>
        <v>102</v>
      </c>
      <c r="Z26" s="179">
        <f t="shared" si="3"/>
        <v>88</v>
      </c>
      <c r="AA26" s="180">
        <f t="shared" si="4"/>
        <v>16</v>
      </c>
      <c r="AC26" s="181">
        <f>IF(D26&gt;0,D26,C26)</f>
        <v>14</v>
      </c>
      <c r="AD26" s="182">
        <v>3</v>
      </c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0</v>
      </c>
      <c r="AI26" s="183">
        <f>HLOOKUP($AC26,HH!$A$2:$AP$20,I$4+1)</f>
        <v>1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1</v>
      </c>
      <c r="AM26" s="183">
        <f>HLOOKUP($AC26,HH!$A$2:$AP$20,M$4+1)</f>
        <v>0</v>
      </c>
      <c r="AN26" s="183"/>
      <c r="AO26" s="183">
        <f>HLOOKUP($AC26,HH!$A$2:$AP$20,O$4+1)</f>
        <v>1</v>
      </c>
      <c r="AP26" s="183">
        <f>HLOOKUP($AC26,HH!$A$2:$AP$20,P$4+1)</f>
        <v>0</v>
      </c>
      <c r="AQ26" s="183">
        <f>HLOOKUP($AC26,HH!$A$2:$AP$20,Q$4+1)</f>
        <v>1</v>
      </c>
      <c r="AR26" s="183">
        <f>HLOOKUP($AC26,HH!$A$2:$AP$20,R$4+1)</f>
        <v>1</v>
      </c>
      <c r="AS26" s="183">
        <f>HLOOKUP($AC26,HH!$A$2:$AP$20,S$4+1)</f>
        <v>1</v>
      </c>
      <c r="AT26" s="183">
        <f>HLOOKUP($AC26,HH!$A$2:$AP$20,T$4+1)</f>
        <v>0</v>
      </c>
      <c r="AU26" s="183">
        <f>HLOOKUP($AC26,HH!$A$2:$AP$20,U$4+1)</f>
        <v>1</v>
      </c>
      <c r="AV26" s="183">
        <f>HLOOKUP($AC26,HH!$A$2:$AP$20,V$4+1)</f>
        <v>1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15</v>
      </c>
      <c r="D27" s="173">
        <f t="shared" si="6"/>
        <v>11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4"/>
        <v>0</v>
      </c>
      <c r="AC27" s="181">
        <f t="shared" si="5"/>
        <v>11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0</v>
      </c>
      <c r="AI27" s="183">
        <f>HLOOKUP($AC27,HH!$A$2:$AP$20,I$4+1)</f>
        <v>1</v>
      </c>
      <c r="AJ27" s="183">
        <f>HLOOKUP($AC27,HH!$A$2:$AP$20,J$4+1)</f>
        <v>1</v>
      </c>
      <c r="AK27" s="183">
        <f>HLOOKUP($AC27,HH!$A$2:$AP$20,K$4+1)</f>
        <v>0</v>
      </c>
      <c r="AL27" s="183">
        <f>HLOOKUP($AC27,HH!$A$2:$AP$20,L$4+1)</f>
        <v>1</v>
      </c>
      <c r="AM27" s="183">
        <f>HLOOKUP($AC27,HH!$A$2:$AP$20,M$4+1)</f>
        <v>0</v>
      </c>
      <c r="AN27" s="183"/>
      <c r="AO27" s="183">
        <f>HLOOKUP($AC27,HH!$A$2:$AP$20,O$4+1)</f>
        <v>1</v>
      </c>
      <c r="AP27" s="183">
        <f>HLOOKUP($AC27,HH!$A$2:$AP$20,P$4+1)</f>
        <v>0</v>
      </c>
      <c r="AQ27" s="183">
        <f>HLOOKUP($AC27,HH!$A$2:$AP$20,Q$4+1)</f>
        <v>0</v>
      </c>
      <c r="AR27" s="183">
        <f>HLOOKUP($AC27,HH!$A$2:$AP$20,R$4+1)</f>
        <v>1</v>
      </c>
      <c r="AS27" s="183">
        <f>HLOOKUP($AC27,HH!$A$2:$AP$20,S$4+1)</f>
        <v>1</v>
      </c>
      <c r="AT27" s="183">
        <f>HLOOKUP($AC27,HH!$A$2:$AP$20,T$4+1)</f>
        <v>0</v>
      </c>
      <c r="AU27" s="183">
        <f>HLOOKUP($AC27,HH!$A$2:$AP$20,U$4+1)</f>
        <v>0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21.7</v>
      </c>
      <c r="C28" s="173">
        <f t="shared" si="0"/>
        <v>20</v>
      </c>
      <c r="D28" s="173">
        <v>0</v>
      </c>
      <c r="E28" s="174">
        <v>5</v>
      </c>
      <c r="F28" s="175">
        <v>6</v>
      </c>
      <c r="G28" s="174">
        <v>6</v>
      </c>
      <c r="H28" s="174">
        <v>5</v>
      </c>
      <c r="I28" s="174">
        <v>6</v>
      </c>
      <c r="J28" s="174">
        <v>4</v>
      </c>
      <c r="K28" s="174">
        <v>4</v>
      </c>
      <c r="L28" s="174">
        <v>5</v>
      </c>
      <c r="M28" s="174">
        <v>4</v>
      </c>
      <c r="N28" s="134">
        <f t="shared" si="7"/>
        <v>45</v>
      </c>
      <c r="O28" s="176">
        <v>8</v>
      </c>
      <c r="P28" s="174">
        <v>6</v>
      </c>
      <c r="Q28" s="174">
        <v>4</v>
      </c>
      <c r="R28" s="174">
        <v>4</v>
      </c>
      <c r="S28" s="174">
        <v>6</v>
      </c>
      <c r="T28" s="174">
        <v>6</v>
      </c>
      <c r="U28" s="174">
        <v>5</v>
      </c>
      <c r="V28" s="174">
        <v>6</v>
      </c>
      <c r="W28" s="176">
        <v>7</v>
      </c>
      <c r="X28" s="177">
        <f t="shared" si="1"/>
        <v>52</v>
      </c>
      <c r="Y28" s="178">
        <f t="shared" si="2"/>
        <v>97</v>
      </c>
      <c r="Z28" s="179">
        <f t="shared" si="3"/>
        <v>77</v>
      </c>
      <c r="AA28" s="180">
        <f t="shared" si="4"/>
        <v>5</v>
      </c>
      <c r="AC28" s="181">
        <f t="shared" si="5"/>
        <v>20</v>
      </c>
      <c r="AD28" s="182">
        <v>1</v>
      </c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2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1</v>
      </c>
      <c r="AN28" s="183"/>
      <c r="AO28" s="183">
        <f>HLOOKUP($AC28,HH!$A$2:$AP$20,O$4+1)</f>
        <v>1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2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11.6</v>
      </c>
      <c r="C29" s="173">
        <f t="shared" si="0"/>
        <v>9</v>
      </c>
      <c r="D29" s="173">
        <f t="shared" si="6"/>
        <v>5</v>
      </c>
      <c r="E29" s="174">
        <v>5</v>
      </c>
      <c r="F29" s="175">
        <v>5</v>
      </c>
      <c r="G29" s="174">
        <v>4</v>
      </c>
      <c r="H29" s="174">
        <v>4</v>
      </c>
      <c r="I29" s="174">
        <v>5</v>
      </c>
      <c r="J29" s="174">
        <v>5</v>
      </c>
      <c r="K29" s="174">
        <v>3</v>
      </c>
      <c r="L29" s="174">
        <v>5</v>
      </c>
      <c r="M29" s="174">
        <v>4</v>
      </c>
      <c r="N29" s="134">
        <f t="shared" si="7"/>
        <v>40</v>
      </c>
      <c r="O29" s="176">
        <v>7</v>
      </c>
      <c r="P29" s="174">
        <v>5</v>
      </c>
      <c r="Q29" s="174">
        <v>4</v>
      </c>
      <c r="R29" s="174">
        <v>5</v>
      </c>
      <c r="S29" s="174">
        <v>5</v>
      </c>
      <c r="T29" s="174">
        <v>4</v>
      </c>
      <c r="U29" s="174">
        <v>4</v>
      </c>
      <c r="V29" s="174">
        <v>5</v>
      </c>
      <c r="W29" s="176">
        <v>6</v>
      </c>
      <c r="X29" s="177">
        <f t="shared" si="1"/>
        <v>45</v>
      </c>
      <c r="Y29" s="178">
        <f t="shared" si="2"/>
        <v>85</v>
      </c>
      <c r="Z29" s="179">
        <f t="shared" si="3"/>
        <v>80</v>
      </c>
      <c r="AA29" s="180">
        <f t="shared" si="4"/>
        <v>8</v>
      </c>
      <c r="AC29" s="181">
        <f t="shared" si="5"/>
        <v>5</v>
      </c>
      <c r="AD29" s="182">
        <v>2</v>
      </c>
      <c r="AE29" s="183">
        <f>HLOOKUP($AC29,HH!$A$2:$AP$20,E$4+1)</f>
        <v>0</v>
      </c>
      <c r="AF29" s="183">
        <f>HLOOKUP($AC29,HH!$A$2:$AP$20,F$4+1)</f>
        <v>0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1</v>
      </c>
      <c r="AJ29" s="183">
        <f>HLOOKUP($AC29,HH!$A$2:$AP$20,J$4+1)</f>
        <v>1</v>
      </c>
      <c r="AK29" s="183">
        <f>HLOOKUP($AC29,HH!$A$2:$AP$20,K$4+1)</f>
        <v>0</v>
      </c>
      <c r="AL29" s="183">
        <f>HLOOKUP($AC29,HH!$A$2:$AP$20,L$4+1)</f>
        <v>1</v>
      </c>
      <c r="AM29" s="183">
        <f>HLOOKUP($AC29,HH!$A$2:$AP$20,M$4+1)</f>
        <v>0</v>
      </c>
      <c r="AN29" s="183"/>
      <c r="AO29" s="183">
        <f>HLOOKUP($AC29,HH!$A$2:$AP$20,O$4+1)</f>
        <v>0</v>
      </c>
      <c r="AP29" s="183">
        <f>HLOOKUP($AC29,HH!$A$2:$AP$20,P$4+1)</f>
        <v>0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1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1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17.600000000000001</v>
      </c>
      <c r="C30" s="173">
        <f t="shared" si="0"/>
        <v>16</v>
      </c>
      <c r="D30" s="173">
        <f t="shared" si="6"/>
        <v>11</v>
      </c>
      <c r="E30" s="174">
        <v>6</v>
      </c>
      <c r="F30" s="175">
        <v>4</v>
      </c>
      <c r="G30" s="174">
        <v>4</v>
      </c>
      <c r="H30" s="174">
        <v>3</v>
      </c>
      <c r="I30" s="174">
        <v>6</v>
      </c>
      <c r="J30" s="174">
        <v>5</v>
      </c>
      <c r="K30" s="174">
        <v>4</v>
      </c>
      <c r="L30" s="174">
        <v>5</v>
      </c>
      <c r="M30" s="174">
        <v>5</v>
      </c>
      <c r="N30" s="134">
        <f t="shared" si="7"/>
        <v>42</v>
      </c>
      <c r="O30" s="176">
        <v>9</v>
      </c>
      <c r="P30" s="174">
        <v>4</v>
      </c>
      <c r="Q30" s="174">
        <v>3</v>
      </c>
      <c r="R30" s="174">
        <v>7</v>
      </c>
      <c r="S30" s="174">
        <v>5</v>
      </c>
      <c r="T30" s="174">
        <v>5</v>
      </c>
      <c r="U30" s="174">
        <v>3</v>
      </c>
      <c r="V30" s="174">
        <v>11</v>
      </c>
      <c r="W30" s="176">
        <v>7</v>
      </c>
      <c r="X30" s="177">
        <f t="shared" si="1"/>
        <v>54</v>
      </c>
      <c r="Y30" s="178">
        <f t="shared" si="2"/>
        <v>96</v>
      </c>
      <c r="Z30" s="179">
        <f t="shared" si="3"/>
        <v>85</v>
      </c>
      <c r="AA30" s="180">
        <f t="shared" si="4"/>
        <v>13</v>
      </c>
      <c r="AC30" s="181">
        <f t="shared" si="5"/>
        <v>11</v>
      </c>
      <c r="AD30" s="182">
        <v>1</v>
      </c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1</v>
      </c>
      <c r="AH30" s="183">
        <f>HLOOKUP($AC30,HH!$A$2:$AP$20,H$4+1)</f>
        <v>0</v>
      </c>
      <c r="AI30" s="183">
        <f>HLOOKUP($AC30,HH!$A$2:$AP$20,I$4+1)</f>
        <v>1</v>
      </c>
      <c r="AJ30" s="183">
        <f>HLOOKUP($AC30,HH!$A$2:$AP$20,J$4+1)</f>
        <v>1</v>
      </c>
      <c r="AK30" s="183">
        <f>HLOOKUP($AC30,HH!$A$2:$AP$20,K$4+1)</f>
        <v>0</v>
      </c>
      <c r="AL30" s="183">
        <f>HLOOKUP($AC30,HH!$A$2:$AP$20,L$4+1)</f>
        <v>1</v>
      </c>
      <c r="AM30" s="183">
        <f>HLOOKUP($AC30,HH!$A$2:$AP$20,M$4+1)</f>
        <v>0</v>
      </c>
      <c r="AN30" s="183"/>
      <c r="AO30" s="183">
        <f>HLOOKUP($AC30,HH!$A$2:$AP$20,O$4+1)</f>
        <v>1</v>
      </c>
      <c r="AP30" s="183">
        <f>HLOOKUP($AC30,HH!$A$2:$AP$20,P$4+1)</f>
        <v>0</v>
      </c>
      <c r="AQ30" s="183">
        <f>HLOOKUP($AC30,HH!$A$2:$AP$20,Q$4+1)</f>
        <v>0</v>
      </c>
      <c r="AR30" s="183">
        <f>HLOOKUP($AC30,HH!$A$2:$AP$20,R$4+1)</f>
        <v>1</v>
      </c>
      <c r="AS30" s="183">
        <f>HLOOKUP($AC30,HH!$A$2:$AP$20,S$4+1)</f>
        <v>1</v>
      </c>
      <c r="AT30" s="183">
        <f>HLOOKUP($AC30,HH!$A$2:$AP$20,T$4+1)</f>
        <v>0</v>
      </c>
      <c r="AU30" s="183">
        <f>HLOOKUP($AC30,HH!$A$2:$AP$20,U$4+1)</f>
        <v>0</v>
      </c>
      <c r="AV30" s="183">
        <f>HLOOKUP($AC30,HH!$A$2:$AP$20,V$4+1)</f>
        <v>1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14.2</v>
      </c>
      <c r="C31" s="173">
        <f t="shared" si="0"/>
        <v>12</v>
      </c>
      <c r="D31" s="173">
        <v>0</v>
      </c>
      <c r="E31" s="174">
        <v>6</v>
      </c>
      <c r="F31" s="175">
        <v>5</v>
      </c>
      <c r="G31" s="174">
        <v>5</v>
      </c>
      <c r="H31" s="174">
        <v>4</v>
      </c>
      <c r="I31" s="174">
        <v>6</v>
      </c>
      <c r="J31" s="174">
        <v>8</v>
      </c>
      <c r="K31" s="174">
        <v>4</v>
      </c>
      <c r="L31" s="174">
        <v>4</v>
      </c>
      <c r="M31" s="174">
        <v>4</v>
      </c>
      <c r="N31" s="134">
        <f t="shared" si="7"/>
        <v>46</v>
      </c>
      <c r="O31" s="176">
        <v>6</v>
      </c>
      <c r="P31" s="174">
        <v>7</v>
      </c>
      <c r="Q31" s="174">
        <v>4</v>
      </c>
      <c r="R31" s="174">
        <v>5</v>
      </c>
      <c r="S31" s="174">
        <v>6</v>
      </c>
      <c r="T31" s="174">
        <v>4</v>
      </c>
      <c r="U31" s="174">
        <v>3</v>
      </c>
      <c r="V31" s="174">
        <v>5</v>
      </c>
      <c r="W31" s="176">
        <v>5</v>
      </c>
      <c r="X31" s="177">
        <f t="shared" si="1"/>
        <v>45</v>
      </c>
      <c r="Y31" s="178">
        <f t="shared" si="2"/>
        <v>91</v>
      </c>
      <c r="Z31" s="179">
        <f t="shared" si="3"/>
        <v>79</v>
      </c>
      <c r="AA31" s="180">
        <f t="shared" si="4"/>
        <v>7</v>
      </c>
      <c r="AC31" s="181">
        <f t="shared" si="5"/>
        <v>12</v>
      </c>
      <c r="AD31" s="182">
        <v>3</v>
      </c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0</v>
      </c>
      <c r="AI31" s="183">
        <f>HLOOKUP($AC31,HH!$A$2:$AP$20,I$4+1)</f>
        <v>1</v>
      </c>
      <c r="AJ31" s="183">
        <f>HLOOKUP($AC31,HH!$A$2:$AP$20,J$4+1)</f>
        <v>1</v>
      </c>
      <c r="AK31" s="183">
        <f>HLOOKUP($AC31,HH!$A$2:$AP$20,K$4+1)</f>
        <v>0</v>
      </c>
      <c r="AL31" s="183">
        <f>HLOOKUP($AC31,HH!$A$2:$AP$20,L$4+1)</f>
        <v>1</v>
      </c>
      <c r="AM31" s="183">
        <f>HLOOKUP($AC31,HH!$A$2:$AP$20,M$4+1)</f>
        <v>0</v>
      </c>
      <c r="AN31" s="183"/>
      <c r="AO31" s="183">
        <f>HLOOKUP($AC31,HH!$A$2:$AP$20,O$4+1)</f>
        <v>1</v>
      </c>
      <c r="AP31" s="183">
        <f>HLOOKUP($AC31,HH!$A$2:$AP$20,P$4+1)</f>
        <v>0</v>
      </c>
      <c r="AQ31" s="183">
        <f>HLOOKUP($AC31,HH!$A$2:$AP$20,Q$4+1)</f>
        <v>1</v>
      </c>
      <c r="AR31" s="183">
        <f>HLOOKUP($AC31,HH!$A$2:$AP$20,R$4+1)</f>
        <v>1</v>
      </c>
      <c r="AS31" s="183">
        <f>HLOOKUP($AC31,HH!$A$2:$AP$20,S$4+1)</f>
        <v>1</v>
      </c>
      <c r="AT31" s="183">
        <f>HLOOKUP($AC31,HH!$A$2:$AP$20,T$4+1)</f>
        <v>0</v>
      </c>
      <c r="AU31" s="183">
        <f>HLOOKUP($AC31,HH!$A$2:$AP$20,U$4+1)</f>
        <v>0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29.2</v>
      </c>
      <c r="C32" s="173">
        <f t="shared" si="0"/>
        <v>28</v>
      </c>
      <c r="D32" s="173">
        <f t="shared" si="6"/>
        <v>23</v>
      </c>
      <c r="E32" s="174">
        <v>10</v>
      </c>
      <c r="F32" s="175">
        <v>5</v>
      </c>
      <c r="G32" s="174">
        <v>4</v>
      </c>
      <c r="H32" s="174">
        <v>3</v>
      </c>
      <c r="I32" s="174">
        <v>5</v>
      </c>
      <c r="J32" s="174">
        <v>5</v>
      </c>
      <c r="K32" s="174">
        <v>4</v>
      </c>
      <c r="L32" s="174">
        <v>6</v>
      </c>
      <c r="M32" s="174">
        <v>4</v>
      </c>
      <c r="N32" s="134">
        <f t="shared" si="7"/>
        <v>46</v>
      </c>
      <c r="O32" s="176">
        <v>5</v>
      </c>
      <c r="P32" s="174">
        <v>7</v>
      </c>
      <c r="Q32" s="174">
        <v>4</v>
      </c>
      <c r="R32" s="174">
        <v>6</v>
      </c>
      <c r="S32" s="174">
        <v>6</v>
      </c>
      <c r="T32" s="174">
        <v>5</v>
      </c>
      <c r="U32" s="174">
        <v>4</v>
      </c>
      <c r="V32" s="174">
        <v>8</v>
      </c>
      <c r="W32" s="176">
        <v>6</v>
      </c>
      <c r="X32" s="177">
        <f t="shared" si="1"/>
        <v>51</v>
      </c>
      <c r="Y32" s="178">
        <f t="shared" si="2"/>
        <v>97</v>
      </c>
      <c r="Z32" s="179">
        <f t="shared" si="3"/>
        <v>74</v>
      </c>
      <c r="AA32" s="180">
        <f t="shared" si="4"/>
        <v>2</v>
      </c>
      <c r="AC32" s="181">
        <f t="shared" si="5"/>
        <v>23</v>
      </c>
      <c r="AD32" s="182">
        <v>4</v>
      </c>
      <c r="AE32" s="183">
        <f>HLOOKUP($AC32,HH!$A$2:$AP$20,E$4+1)</f>
        <v>1</v>
      </c>
      <c r="AF32" s="183">
        <f>HLOOKUP($AC32,HH!$A$2:$AP$20,F$4+1)</f>
        <v>1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2</v>
      </c>
      <c r="AJ32" s="183">
        <f>HLOOKUP($AC32,HH!$A$2:$AP$20,J$4+1)</f>
        <v>2</v>
      </c>
      <c r="AK32" s="183">
        <f>HLOOKUP($AC32,HH!$A$2:$AP$20,K$4+1)</f>
        <v>1</v>
      </c>
      <c r="AL32" s="183">
        <f>HLOOKUP($AC32,HH!$A$2:$AP$20,L$4+1)</f>
        <v>2</v>
      </c>
      <c r="AM32" s="183">
        <f>HLOOKUP($AC32,HH!$A$2:$AP$20,M$4+1)</f>
        <v>1</v>
      </c>
      <c r="AN32" s="183"/>
      <c r="AO32" s="183">
        <f>HLOOKUP($AC32,HH!$A$2:$AP$20,O$4+1)</f>
        <v>1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2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2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17</v>
      </c>
      <c r="D33" s="173">
        <v>0</v>
      </c>
      <c r="E33" s="174">
        <v>8</v>
      </c>
      <c r="F33" s="175">
        <v>6</v>
      </c>
      <c r="G33" s="174">
        <v>4</v>
      </c>
      <c r="H33" s="174">
        <v>4</v>
      </c>
      <c r="I33" s="174">
        <v>6</v>
      </c>
      <c r="J33" s="174">
        <v>7</v>
      </c>
      <c r="K33" s="174">
        <v>4</v>
      </c>
      <c r="L33" s="174">
        <v>5</v>
      </c>
      <c r="M33" s="174">
        <v>5</v>
      </c>
      <c r="N33" s="134">
        <f t="shared" si="7"/>
        <v>49</v>
      </c>
      <c r="O33" s="176">
        <v>6</v>
      </c>
      <c r="P33" s="174">
        <v>4</v>
      </c>
      <c r="Q33" s="174">
        <v>7</v>
      </c>
      <c r="R33" s="174">
        <v>6</v>
      </c>
      <c r="S33" s="174">
        <v>8</v>
      </c>
      <c r="T33" s="174">
        <v>6</v>
      </c>
      <c r="U33" s="174">
        <v>3</v>
      </c>
      <c r="V33" s="174">
        <v>6</v>
      </c>
      <c r="W33" s="176">
        <v>4</v>
      </c>
      <c r="X33" s="177">
        <f t="shared" si="1"/>
        <v>50</v>
      </c>
      <c r="Y33" s="178">
        <f t="shared" si="2"/>
        <v>99</v>
      </c>
      <c r="Z33" s="179">
        <f t="shared" si="3"/>
        <v>82</v>
      </c>
      <c r="AA33" s="180">
        <f t="shared" si="4"/>
        <v>10</v>
      </c>
      <c r="AC33" s="181">
        <f t="shared" si="5"/>
        <v>17</v>
      </c>
      <c r="AD33" s="182">
        <v>2</v>
      </c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0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85" t="s">
        <v>43</v>
      </c>
      <c r="B34" s="186">
        <v>17.399999999999999</v>
      </c>
      <c r="C34" s="173">
        <f>_xlfn.IFS($A$5:$A$34="Andi Grant",ROUND($B$5:$B$34*($C$2/113)-($B$3-$AA$2),0),$A$5:$A$34&lt;&gt;"Andi Grant",ROUND($B$5:$B$34*($C$3/113)-($B$3-$AA$3),0))</f>
        <v>15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 t="shared" si="7"/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 t="shared" si="1"/>
        <v>0</v>
      </c>
      <c r="Y34" s="178" t="s">
        <v>20</v>
      </c>
      <c r="Z34" s="179" t="s">
        <v>20</v>
      </c>
      <c r="AA34" s="180">
        <f t="shared" si="4"/>
        <v>0</v>
      </c>
      <c r="AC34" s="181">
        <f t="shared" si="5"/>
        <v>15</v>
      </c>
      <c r="AD34" s="182"/>
      <c r="AE34" s="183">
        <f>HLOOKUP($AC34,HH!$A$2:$AP$20,E$4+1)</f>
        <v>1</v>
      </c>
      <c r="AF34" s="183">
        <f>HLOOKUP($AC34,HH!$A$2:$AP$20,F$4+1)</f>
        <v>1</v>
      </c>
      <c r="AG34" s="183">
        <f>HLOOKUP($AC34,HH!$A$2:$AP$20,G$4+1)</f>
        <v>1</v>
      </c>
      <c r="AH34" s="183">
        <f>HLOOKUP($AC34,HH!$A$2:$AP$20,H$4+1)</f>
        <v>0</v>
      </c>
      <c r="AI34" s="183">
        <f>HLOOKUP($AC34,HH!$A$2:$AP$20,I$4+1)</f>
        <v>1</v>
      </c>
      <c r="AJ34" s="183">
        <f>HLOOKUP($AC34,HH!$A$2:$AP$20,J$4+1)</f>
        <v>1</v>
      </c>
      <c r="AK34" s="183">
        <f>HLOOKUP($AC34,HH!$A$2:$AP$20,K$4+1)</f>
        <v>1</v>
      </c>
      <c r="AL34" s="183">
        <f>HLOOKUP($AC34,HH!$A$2:$AP$20,L$4+1)</f>
        <v>1</v>
      </c>
      <c r="AM34" s="183">
        <f>HLOOKUP($AC34,HH!$A$2:$AP$20,M$4+1)</f>
        <v>1</v>
      </c>
      <c r="AN34" s="183"/>
      <c r="AO34" s="183">
        <f>HLOOKUP($AC34,HH!$A$2:$AP$20,O$4+1)</f>
        <v>1</v>
      </c>
      <c r="AP34" s="183">
        <f>HLOOKUP($AC34,HH!$A$2:$AP$20,P$4+1)</f>
        <v>0</v>
      </c>
      <c r="AQ34" s="183">
        <f>HLOOKUP($AC34,HH!$A$2:$AP$20,Q$4+1)</f>
        <v>1</v>
      </c>
      <c r="AR34" s="183">
        <f>HLOOKUP($AC34,HH!$A$2:$AP$20,R$4+1)</f>
        <v>1</v>
      </c>
      <c r="AS34" s="183">
        <f>HLOOKUP($AC34,HH!$A$2:$AP$20,S$4+1)</f>
        <v>1</v>
      </c>
      <c r="AT34" s="183">
        <f>HLOOKUP($AC34,HH!$A$2:$AP$20,T$4+1)</f>
        <v>0</v>
      </c>
      <c r="AU34" s="183">
        <f>HLOOKUP($AC34,HH!$A$2:$AP$20,U$4+1)</f>
        <v>1</v>
      </c>
      <c r="AV34" s="183">
        <f>HLOOKUP($AC34,HH!$A$2:$AP$20,V$4+1)</f>
        <v>1</v>
      </c>
      <c r="AW34" s="183">
        <f>HLOOKUP($AC34,HH!$A$2:$AP$20,W$4+1)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158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124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0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999" priority="33" stopIfTrue="1" operator="equal">
      <formula>E$3-2</formula>
    </cfRule>
  </conditionalFormatting>
  <conditionalFormatting sqref="E13:E20">
    <cfRule type="cellIs" dxfId="998" priority="31" stopIfTrue="1" operator="greaterThan">
      <formula>$E$3+2+AE13</formula>
    </cfRule>
    <cfRule type="cellIs" dxfId="9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996" priority="27" stopIfTrue="1" operator="greaterThan">
      <formula>$F$3+2+AF5</formula>
    </cfRule>
    <cfRule type="cellIs" dxfId="9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994" priority="28" stopIfTrue="1" operator="equal">
      <formula>F$3-1</formula>
    </cfRule>
  </conditionalFormatting>
  <conditionalFormatting sqref="G5:G12 I5:I12 K5:M12 O5:W12 G21:G34 I21:I34 K21:M34 O21:W34 E5:E12 E21:E34">
    <cfRule type="cellIs" dxfId="993" priority="130" stopIfTrue="1" operator="equal">
      <formula>E$3-1</formula>
    </cfRule>
  </conditionalFormatting>
  <conditionalFormatting sqref="G5:G34">
    <cfRule type="cellIs" dxfId="9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9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9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989" priority="51" stopIfTrue="1" operator="equal">
      <formula>G$3-2</formula>
    </cfRule>
    <cfRule type="cellIs" dxfId="9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987" priority="119" stopIfTrue="1" operator="equal">
      <formula>G$3-2</formula>
    </cfRule>
  </conditionalFormatting>
  <conditionalFormatting sqref="G13:I13">
    <cfRule type="cellIs" dxfId="986" priority="84" stopIfTrue="1" operator="equal">
      <formula>G$3-2</formula>
    </cfRule>
  </conditionalFormatting>
  <conditionalFormatting sqref="G5:M12 G21:M34 O5:W12 O21:W34">
    <cfRule type="cellIs" dxfId="985" priority="129" stopIfTrue="1" operator="equal">
      <formula>G$3-2</formula>
    </cfRule>
  </conditionalFormatting>
  <conditionalFormatting sqref="H5:H12 H21:H34 J14:J19 F5:F12 F21:F34">
    <cfRule type="cellIs" dxfId="984" priority="124" stopIfTrue="1" operator="equal">
      <formula>F$3-1</formula>
    </cfRule>
  </conditionalFormatting>
  <conditionalFormatting sqref="H5:H34">
    <cfRule type="cellIs" dxfId="983" priority="118" stopIfTrue="1" operator="greaterThan">
      <formula>$H$3+2+$AH5</formula>
    </cfRule>
  </conditionalFormatting>
  <conditionalFormatting sqref="H13">
    <cfRule type="cellIs" dxfId="9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9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9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979" priority="44" stopIfTrue="1" operator="equal">
      <formula>H$3-2</formula>
    </cfRule>
  </conditionalFormatting>
  <conditionalFormatting sqref="I5:I34">
    <cfRule type="cellIs" dxfId="978" priority="43" stopIfTrue="1" operator="greaterThan">
      <formula>$I$3+2+AI5</formula>
    </cfRule>
  </conditionalFormatting>
  <conditionalFormatting sqref="I13">
    <cfRule type="cellIs" dxfId="9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9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9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974" priority="115" stopIfTrue="1" operator="equal">
      <formula>I$3-2</formula>
    </cfRule>
  </conditionalFormatting>
  <conditionalFormatting sqref="J5:J13">
    <cfRule type="cellIs" dxfId="973" priority="93" stopIfTrue="1" operator="equal">
      <formula>J$3-1</formula>
    </cfRule>
  </conditionalFormatting>
  <conditionalFormatting sqref="J5:J19">
    <cfRule type="cellIs" dxfId="972" priority="91" stopIfTrue="1" operator="greaterThan">
      <formula>$J$3+2+AJ5</formula>
    </cfRule>
  </conditionalFormatting>
  <conditionalFormatting sqref="J13">
    <cfRule type="cellIs" dxfId="971" priority="92" stopIfTrue="1" operator="equal">
      <formula>J$3-2</formula>
    </cfRule>
  </conditionalFormatting>
  <conditionalFormatting sqref="J20">
    <cfRule type="cellIs" dxfId="970" priority="55" stopIfTrue="1" operator="equal">
      <formula>J$3-2</formula>
    </cfRule>
  </conditionalFormatting>
  <conditionalFormatting sqref="J20:J34">
    <cfRule type="cellIs" dxfId="969" priority="54" stopIfTrue="1" operator="greaterThan">
      <formula>$J$3+2+AJ20</formula>
    </cfRule>
    <cfRule type="cellIs" dxfId="9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967" priority="39" stopIfTrue="1" operator="greaterThan">
      <formula>$K$3+2+AK5</formula>
    </cfRule>
  </conditionalFormatting>
  <conditionalFormatting sqref="K20">
    <cfRule type="cellIs" dxfId="966" priority="40" stopIfTrue="1" operator="equal">
      <formula>K$3-2</formula>
    </cfRule>
    <cfRule type="cellIs" dxfId="965" priority="41" stopIfTrue="1" operator="equal">
      <formula>K$3-1</formula>
    </cfRule>
  </conditionalFormatting>
  <conditionalFormatting sqref="K13:M19">
    <cfRule type="cellIs" dxfId="964" priority="81" stopIfTrue="1" operator="equal">
      <formula>K$3-2</formula>
    </cfRule>
    <cfRule type="cellIs" dxfId="963" priority="82" stopIfTrue="1" operator="equal">
      <formula>K$3-1</formula>
    </cfRule>
  </conditionalFormatting>
  <conditionalFormatting sqref="L5:L34">
    <cfRule type="cellIs" dxfId="962" priority="35" stopIfTrue="1" operator="greaterThan">
      <formula>$L$3+2+AL5</formula>
    </cfRule>
  </conditionalFormatting>
  <conditionalFormatting sqref="L20">
    <cfRule type="cellIs" dxfId="961" priority="36" stopIfTrue="1" operator="equal">
      <formula>L$3-2</formula>
    </cfRule>
    <cfRule type="cellIs" dxfId="9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9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958" priority="57" stopIfTrue="1" operator="greaterThan">
      <formula>$M$3+2+AM13</formula>
    </cfRule>
  </conditionalFormatting>
  <conditionalFormatting sqref="M20">
    <cfRule type="cellIs" dxfId="957" priority="58" stopIfTrue="1" operator="equal">
      <formula>M$3-2</formula>
    </cfRule>
    <cfRule type="cellIs" dxfId="9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955" priority="24" stopIfTrue="1" operator="greaterThan">
      <formula>$O$3+2+AO5</formula>
    </cfRule>
  </conditionalFormatting>
  <conditionalFormatting sqref="O13:O20">
    <cfRule type="cellIs" dxfId="954" priority="25" stopIfTrue="1" operator="equal">
      <formula>O$3-1</formula>
    </cfRule>
    <cfRule type="cellIs" dxfId="953" priority="26" stopIfTrue="1" operator="equal">
      <formula>O$3-2</formula>
    </cfRule>
  </conditionalFormatting>
  <conditionalFormatting sqref="O5:W19">
    <cfRule type="cellIs" dxfId="952" priority="95" stopIfTrue="1" operator="equal">
      <formula>0</formula>
    </cfRule>
  </conditionalFormatting>
  <conditionalFormatting sqref="O20:W34">
    <cfRule type="cellIs" dxfId="951" priority="61" stopIfTrue="1" operator="equal">
      <formula>0</formula>
    </cfRule>
  </conditionalFormatting>
  <conditionalFormatting sqref="P5:P19">
    <cfRule type="cellIs" dxfId="950" priority="100" stopIfTrue="1" operator="greaterThan">
      <formula>$P$3+2+AP5</formula>
    </cfRule>
  </conditionalFormatting>
  <conditionalFormatting sqref="P13">
    <cfRule type="cellIs" dxfId="949" priority="101" stopIfTrue="1" operator="equal">
      <formula>P$3-2</formula>
    </cfRule>
    <cfRule type="cellIs" dxfId="9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947" priority="67" stopIfTrue="1" operator="equal">
      <formula>P$3-2</formula>
    </cfRule>
    <cfRule type="cellIs" dxfId="9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945" priority="66" stopIfTrue="1" operator="greaterThan">
      <formula>$P$3+2+AP20</formula>
    </cfRule>
  </conditionalFormatting>
  <conditionalFormatting sqref="P14:S19">
    <cfRule type="cellIs" dxfId="944" priority="126" stopIfTrue="1" operator="equal">
      <formula>P$3-2</formula>
    </cfRule>
    <cfRule type="cellIs" dxfId="9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942" priority="104" stopIfTrue="1" operator="greaterThan">
      <formula>$Q$3+2+AQ5</formula>
    </cfRule>
  </conditionalFormatting>
  <conditionalFormatting sqref="Q13">
    <cfRule type="cellIs" dxfId="941" priority="105" stopIfTrue="1" operator="equal">
      <formula>Q$3-2</formula>
    </cfRule>
    <cfRule type="cellIs" dxfId="9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939" priority="71" stopIfTrue="1" operator="equal">
      <formula>Q$3-2</formula>
    </cfRule>
    <cfRule type="cellIs" dxfId="9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937" priority="70" stopIfTrue="1" operator="greaterThan">
      <formula>$Q$3+2+AQ20</formula>
    </cfRule>
  </conditionalFormatting>
  <conditionalFormatting sqref="R5:R19">
    <cfRule type="cellIs" dxfId="936" priority="96" stopIfTrue="1" operator="greaterThan">
      <formula>$R$3+2+AR5</formula>
    </cfRule>
  </conditionalFormatting>
  <conditionalFormatting sqref="R13">
    <cfRule type="cellIs" dxfId="935" priority="97" stopIfTrue="1" operator="equal">
      <formula>R$3-2</formula>
    </cfRule>
    <cfRule type="cellIs" dxfId="9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933" priority="63" stopIfTrue="1" operator="equal">
      <formula>R$3-2</formula>
    </cfRule>
    <cfRule type="cellIs" dxfId="9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931" priority="62" stopIfTrue="1" operator="greaterThan">
      <formula>$R$3+2+AR20</formula>
    </cfRule>
  </conditionalFormatting>
  <conditionalFormatting sqref="S5:S19">
    <cfRule type="cellIs" dxfId="930" priority="108" stopIfTrue="1" operator="greaterThan">
      <formula>$S$3+2+AS5</formula>
    </cfRule>
  </conditionalFormatting>
  <conditionalFormatting sqref="S13">
    <cfRule type="cellIs" dxfId="929" priority="109" stopIfTrue="1" operator="equal">
      <formula>S$3-2</formula>
    </cfRule>
    <cfRule type="cellIs" dxfId="9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927" priority="75" stopIfTrue="1" operator="equal">
      <formula>S$3-2</formula>
    </cfRule>
    <cfRule type="cellIs" dxfId="9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925" priority="74" stopIfTrue="1" operator="greaterThan">
      <formula>$S$3+2+AS20</formula>
    </cfRule>
  </conditionalFormatting>
  <conditionalFormatting sqref="T5:T34">
    <cfRule type="cellIs" dxfId="924" priority="7" stopIfTrue="1" operator="greaterThan">
      <formula>$T$3+2+AT5</formula>
    </cfRule>
  </conditionalFormatting>
  <conditionalFormatting sqref="T20">
    <cfRule type="cellIs" dxfId="923" priority="8" stopIfTrue="1" operator="equal">
      <formula>T$3-2</formula>
    </cfRule>
    <cfRule type="cellIs" dxfId="9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921" priority="78" stopIfTrue="1" operator="equal">
      <formula>T$3-2</formula>
    </cfRule>
    <cfRule type="cellIs" dxfId="9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919" priority="20" stopIfTrue="1" operator="greaterThan">
      <formula>$U$3+2+AU5</formula>
    </cfRule>
  </conditionalFormatting>
  <conditionalFormatting sqref="U20">
    <cfRule type="cellIs" dxfId="918" priority="21" stopIfTrue="1" operator="equal">
      <formula>U$3-2</formula>
    </cfRule>
    <cfRule type="cellIs" dxfId="9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916" priority="16" stopIfTrue="1" operator="greaterThan">
      <formula>$V$3+2+AV5</formula>
    </cfRule>
  </conditionalFormatting>
  <conditionalFormatting sqref="V20">
    <cfRule type="cellIs" dxfId="915" priority="17" stopIfTrue="1" operator="equal">
      <formula>V$3-2</formula>
    </cfRule>
    <cfRule type="cellIs" dxfId="9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913" priority="12" stopIfTrue="1" operator="greaterThan">
      <formula>$W$3+2+AW5</formula>
    </cfRule>
  </conditionalFormatting>
  <conditionalFormatting sqref="W20">
    <cfRule type="cellIs" dxfId="912" priority="13" stopIfTrue="1" operator="equal">
      <formula>W$3-2</formula>
    </cfRule>
    <cfRule type="cellIs" dxfId="9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910" priority="112" operator="equal">
      <formula>0</formula>
    </cfRule>
  </conditionalFormatting>
  <conditionalFormatting sqref="Y5:Y34 Y2">
    <cfRule type="cellIs" dxfId="909" priority="136" operator="lessThanOrEqual">
      <formula>$Y$2</formula>
    </cfRule>
  </conditionalFormatting>
  <conditionalFormatting sqref="Y5:Y34">
    <cfRule type="cellIs" dxfId="908" priority="133" operator="equal">
      <formula>0</formula>
    </cfRule>
  </conditionalFormatting>
  <conditionalFormatting sqref="Y20">
    <cfRule type="cellIs" dxfId="907" priority="6" stopIfTrue="1" operator="equal">
      <formula>0</formula>
    </cfRule>
  </conditionalFormatting>
  <conditionalFormatting sqref="Y36:Y1048576">
    <cfRule type="cellIs" dxfId="906" priority="5" operator="equal">
      <formula>0</formula>
    </cfRule>
  </conditionalFormatting>
  <conditionalFormatting sqref="Z2 Z5:Z34">
    <cfRule type="cellIs" dxfId="905" priority="125" operator="equal">
      <formula>0</formula>
    </cfRule>
    <cfRule type="cellIs" dxfId="9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903" priority="2" operator="lessThanOrEqual">
      <formula>-7</formula>
    </cfRule>
  </conditionalFormatting>
  <conditionalFormatting sqref="AA5:AA34">
    <cfRule type="cellIs" dxfId="902" priority="3" stopIfTrue="1" operator="lessThan">
      <formula>-10</formula>
    </cfRule>
    <cfRule type="cellIs" dxfId="9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xr:uid="{00000000-0004-0000-09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39"/>
  <sheetViews>
    <sheetView zoomScale="90" workbookViewId="0">
      <pane xSplit="3" ySplit="3" topLeftCell="D4" activePane="bottomRight" state="frozen"/>
      <selection activeCell="Y35" sqref="Y35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127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139">
        <v>115</v>
      </c>
      <c r="D2" s="140">
        <v>119</v>
      </c>
      <c r="E2" s="141">
        <v>11</v>
      </c>
      <c r="F2" s="141">
        <v>1</v>
      </c>
      <c r="G2" s="141">
        <v>15</v>
      </c>
      <c r="H2" s="141">
        <v>5</v>
      </c>
      <c r="I2" s="141">
        <v>9</v>
      </c>
      <c r="J2" s="141">
        <v>13</v>
      </c>
      <c r="K2" s="141">
        <v>7</v>
      </c>
      <c r="L2" s="141">
        <v>17</v>
      </c>
      <c r="M2" s="141">
        <v>1</v>
      </c>
      <c r="N2" s="142"/>
      <c r="O2" s="141">
        <v>2</v>
      </c>
      <c r="P2" s="141">
        <v>14</v>
      </c>
      <c r="Q2" s="141">
        <v>10</v>
      </c>
      <c r="R2" s="141">
        <v>8</v>
      </c>
      <c r="S2" s="141">
        <v>4</v>
      </c>
      <c r="T2" s="141">
        <v>16</v>
      </c>
      <c r="U2" s="141">
        <v>12</v>
      </c>
      <c r="V2" s="141">
        <v>18</v>
      </c>
      <c r="W2" s="141">
        <v>6</v>
      </c>
      <c r="X2" s="135"/>
      <c r="Y2" s="143">
        <f>MIN(Y5:Y33)</f>
        <v>87</v>
      </c>
      <c r="Z2" s="144">
        <f>MIN(Z5:Z33)</f>
        <v>75</v>
      </c>
      <c r="AA2" s="145">
        <v>68.2</v>
      </c>
      <c r="AB2" s="146">
        <v>71.400000000000006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128</v>
      </c>
      <c r="B3" s="214">
        <v>72</v>
      </c>
      <c r="C3" s="207">
        <v>124</v>
      </c>
      <c r="D3" s="151">
        <v>115</v>
      </c>
      <c r="E3" s="152">
        <v>4</v>
      </c>
      <c r="F3" s="153">
        <v>4</v>
      </c>
      <c r="G3" s="152">
        <v>3</v>
      </c>
      <c r="H3" s="152">
        <v>4</v>
      </c>
      <c r="I3" s="152">
        <v>5</v>
      </c>
      <c r="J3" s="152">
        <v>4</v>
      </c>
      <c r="K3" s="152">
        <v>3</v>
      </c>
      <c r="L3" s="152">
        <v>5</v>
      </c>
      <c r="M3" s="152">
        <v>4</v>
      </c>
      <c r="N3" s="154">
        <f>SUM(E3:M3)</f>
        <v>36</v>
      </c>
      <c r="O3" s="152">
        <v>4</v>
      </c>
      <c r="P3" s="152">
        <v>4</v>
      </c>
      <c r="Q3" s="152">
        <v>5</v>
      </c>
      <c r="R3" s="152">
        <v>3</v>
      </c>
      <c r="S3" s="152">
        <v>4</v>
      </c>
      <c r="T3" s="152">
        <v>4</v>
      </c>
      <c r="U3" s="152">
        <v>5</v>
      </c>
      <c r="V3" s="152">
        <v>3</v>
      </c>
      <c r="W3" s="152">
        <v>4</v>
      </c>
      <c r="X3" s="155">
        <f>SUM(O3:W3)</f>
        <v>36</v>
      </c>
      <c r="Y3" s="154">
        <f>SUM(N3,X3)</f>
        <v>72</v>
      </c>
      <c r="Z3" s="156">
        <f>MIN(Z4:Z28)</f>
        <v>75</v>
      </c>
      <c r="AA3" s="157">
        <v>69.8</v>
      </c>
      <c r="AB3" s="157">
        <v>65.900000000000006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1</v>
      </c>
      <c r="G4" s="163">
        <v>15</v>
      </c>
      <c r="H4" s="163">
        <v>5</v>
      </c>
      <c r="I4" s="163">
        <v>9</v>
      </c>
      <c r="J4" s="163">
        <v>13</v>
      </c>
      <c r="K4" s="163">
        <v>7</v>
      </c>
      <c r="L4" s="163">
        <v>17</v>
      </c>
      <c r="M4" s="163">
        <v>3</v>
      </c>
      <c r="N4" s="165"/>
      <c r="O4" s="166">
        <v>2</v>
      </c>
      <c r="P4" s="163">
        <v>14</v>
      </c>
      <c r="Q4" s="163">
        <v>10</v>
      </c>
      <c r="R4" s="166">
        <v>8</v>
      </c>
      <c r="S4" s="163">
        <v>4</v>
      </c>
      <c r="T4" s="163">
        <v>16</v>
      </c>
      <c r="U4" s="163">
        <v>12</v>
      </c>
      <c r="V4" s="163">
        <v>18</v>
      </c>
      <c r="W4" s="163">
        <v>6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22.3</v>
      </c>
      <c r="C5" s="173">
        <f t="shared" ref="C5:C33" si="0">_xlfn.IFS($A$5:$A$33="Andi Grant",ROUND($B$5:$B$33*($C$2/113)-($B$3-$AA$2),0),$A$5:$A$33&lt;&gt;"Andi Grant",ROUND($B$5:$B$33*($C$3/113)-($B$3-$AA$3),0))</f>
        <v>22</v>
      </c>
      <c r="D5" s="173">
        <v>0</v>
      </c>
      <c r="E5" s="174">
        <v>5</v>
      </c>
      <c r="F5" s="175">
        <v>6</v>
      </c>
      <c r="G5" s="174">
        <v>4</v>
      </c>
      <c r="H5" s="174">
        <v>6</v>
      </c>
      <c r="I5" s="174">
        <v>8</v>
      </c>
      <c r="J5" s="174">
        <v>6</v>
      </c>
      <c r="K5" s="174">
        <v>5</v>
      </c>
      <c r="L5" s="174">
        <v>6</v>
      </c>
      <c r="M5" s="174">
        <v>8</v>
      </c>
      <c r="N5" s="134">
        <f>SUM(D5:M5)</f>
        <v>54</v>
      </c>
      <c r="O5" s="176">
        <v>5</v>
      </c>
      <c r="P5" s="174">
        <v>5</v>
      </c>
      <c r="Q5" s="174">
        <v>5</v>
      </c>
      <c r="R5" s="174">
        <v>7</v>
      </c>
      <c r="S5" s="174">
        <v>5</v>
      </c>
      <c r="T5" s="174">
        <v>6</v>
      </c>
      <c r="U5" s="174">
        <v>4</v>
      </c>
      <c r="V5" s="174">
        <v>6</v>
      </c>
      <c r="W5" s="176">
        <v>4</v>
      </c>
      <c r="X5" s="177">
        <f t="shared" ref="X5:X34" si="1">SUM(O5:W5)</f>
        <v>47</v>
      </c>
      <c r="Y5" s="178">
        <f t="shared" ref="Y5:Y33" si="2">SUM(N5+X5)</f>
        <v>101</v>
      </c>
      <c r="Z5" s="179">
        <f t="shared" ref="Z5:Z33" si="3">IF(AC5&lt;37,(SUM(ROUND(Y5-AC5,0))),"")</f>
        <v>79</v>
      </c>
      <c r="AA5" s="180">
        <f t="shared" ref="AA5:AA34" si="4">IF(X5&gt;0,ROUND(Y5-($AC$5:$AC$33+$B$3),0),0)</f>
        <v>7</v>
      </c>
      <c r="AC5" s="181">
        <f t="shared" ref="AC5:AC34" si="5">IF(D5&gt;0,D5,C5)</f>
        <v>22</v>
      </c>
      <c r="AD5" s="182">
        <v>4</v>
      </c>
      <c r="AE5" s="183">
        <f>HLOOKUP($AC5,HH!$A$2:$AP$20,E$4+1)</f>
        <v>1</v>
      </c>
      <c r="AF5" s="183">
        <f>HLOOKUP($AC5,HH!$A$2:$AP$20,F$4+1)</f>
        <v>2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2</v>
      </c>
      <c r="AN5" s="183"/>
      <c r="AO5" s="183">
        <f>HLOOKUP($AC5,HH!$A$2:$AP$20,O$4+1)</f>
        <v>2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2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7</v>
      </c>
      <c r="D6" s="173">
        <f t="shared" ref="D6:D32" si="6">_xlfn.IFS($A$5:$A$33="Andi Grant",ROUND($B$5:$B$33*($D$2/113)-($B$3-$AB$2),0),$A$5:$A$33&lt;&gt;"Andi Grant",ROUND($B$5:$B$33*($D$3/113)-($B$3-$AB$3),0))</f>
        <v>10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4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4"/>
        <v>0</v>
      </c>
      <c r="AC6" s="181">
        <f t="shared" si="5"/>
        <v>10</v>
      </c>
      <c r="AD6" s="182"/>
      <c r="AE6" s="183">
        <f>HLOOKUP($AC6,HH!$A$2:$AP$20,E$4+1)</f>
        <v>0</v>
      </c>
      <c r="AF6" s="183">
        <f>HLOOKUP($AC6,HH!$A$2:$AP$20,F$4+1)</f>
        <v>1</v>
      </c>
      <c r="AG6" s="183">
        <f>HLOOKUP($AC6,HH!$A$2:$AP$20,G$4+1)</f>
        <v>0</v>
      </c>
      <c r="AH6" s="183">
        <f>HLOOKUP($AC6,HH!$A$2:$AP$20,H$4+1)</f>
        <v>1</v>
      </c>
      <c r="AI6" s="183">
        <f>HLOOKUP($AC6,HH!$A$2:$AP$20,I$4+1)</f>
        <v>1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0</v>
      </c>
      <c r="AM6" s="183">
        <f>HLOOKUP($AC6,HH!$A$2:$AP$20,M$4+1)</f>
        <v>1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1</v>
      </c>
      <c r="AR6" s="183">
        <f>HLOOKUP($AC6,HH!$A$2:$AP$20,R$4+1)</f>
        <v>1</v>
      </c>
      <c r="AS6" s="183">
        <f>HLOOKUP($AC6,HH!$A$2:$AP$20,S$4+1)</f>
        <v>1</v>
      </c>
      <c r="AT6" s="183">
        <f>HLOOKUP($AC6,HH!$A$2:$AP$20,T$4+1)</f>
        <v>0</v>
      </c>
      <c r="AU6" s="183">
        <f>HLOOKUP($AC6,HH!$A$2:$AP$20,U$4+1)</f>
        <v>0</v>
      </c>
      <c r="AV6" s="183">
        <f>HLOOKUP($AC6,HH!$A$2:$AP$20,V$4+1)</f>
        <v>0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26.9</v>
      </c>
      <c r="C7" s="173">
        <f t="shared" si="0"/>
        <v>27</v>
      </c>
      <c r="D7" s="173">
        <f t="shared" si="6"/>
        <v>21</v>
      </c>
      <c r="E7" s="174">
        <v>6</v>
      </c>
      <c r="F7" s="175">
        <v>6</v>
      </c>
      <c r="G7" s="174">
        <v>3</v>
      </c>
      <c r="H7" s="174">
        <v>5</v>
      </c>
      <c r="I7" s="174">
        <v>6</v>
      </c>
      <c r="J7" s="174">
        <v>6</v>
      </c>
      <c r="K7" s="174">
        <v>6</v>
      </c>
      <c r="L7" s="174">
        <v>7</v>
      </c>
      <c r="M7" s="174">
        <v>5</v>
      </c>
      <c r="N7" s="134">
        <f t="shared" si="7"/>
        <v>50</v>
      </c>
      <c r="O7" s="176">
        <v>5</v>
      </c>
      <c r="P7" s="174">
        <v>6</v>
      </c>
      <c r="Q7" s="174">
        <v>6</v>
      </c>
      <c r="R7" s="174">
        <v>6</v>
      </c>
      <c r="S7" s="174">
        <v>5</v>
      </c>
      <c r="T7" s="176">
        <v>6</v>
      </c>
      <c r="U7" s="174">
        <v>8</v>
      </c>
      <c r="V7" s="174">
        <v>5</v>
      </c>
      <c r="W7" s="176">
        <v>6</v>
      </c>
      <c r="X7" s="177">
        <f t="shared" si="1"/>
        <v>53</v>
      </c>
      <c r="Y7" s="178">
        <f t="shared" si="2"/>
        <v>103</v>
      </c>
      <c r="Z7" s="179">
        <f t="shared" si="3"/>
        <v>82</v>
      </c>
      <c r="AA7" s="180">
        <f t="shared" si="4"/>
        <v>10</v>
      </c>
      <c r="AC7" s="181">
        <f t="shared" si="5"/>
        <v>21</v>
      </c>
      <c r="AD7" s="182">
        <v>2</v>
      </c>
      <c r="AE7" s="183">
        <f>HLOOKUP($AC7,HH!$A$2:$AP$20,E$4+1)</f>
        <v>1</v>
      </c>
      <c r="AF7" s="183">
        <f>HLOOKUP($AC7,HH!$A$2:$AP$20,F$4+1)</f>
        <v>2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1</v>
      </c>
      <c r="AL7" s="183">
        <f>HLOOKUP($AC7,HH!$A$2:$AP$20,L$4+1)</f>
        <v>1</v>
      </c>
      <c r="AM7" s="183">
        <f>HLOOKUP($AC7,HH!$A$2:$AP$20,M$4+1)</f>
        <v>2</v>
      </c>
      <c r="AN7" s="183"/>
      <c r="AO7" s="183">
        <f>HLOOKUP($AC7,HH!$A$2:$AP$20,O$4+1)</f>
        <v>2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30</v>
      </c>
      <c r="D8" s="173">
        <v>0</v>
      </c>
      <c r="E8" s="174">
        <v>5</v>
      </c>
      <c r="F8" s="175">
        <v>10</v>
      </c>
      <c r="G8" s="174">
        <v>5</v>
      </c>
      <c r="H8" s="174">
        <v>5</v>
      </c>
      <c r="I8" s="174">
        <v>5</v>
      </c>
      <c r="J8" s="174">
        <v>7</v>
      </c>
      <c r="K8" s="174">
        <v>7</v>
      </c>
      <c r="L8" s="174">
        <v>5</v>
      </c>
      <c r="M8" s="174">
        <v>5</v>
      </c>
      <c r="N8" s="134">
        <f t="shared" si="7"/>
        <v>54</v>
      </c>
      <c r="O8" s="176">
        <v>8</v>
      </c>
      <c r="P8" s="174">
        <v>6</v>
      </c>
      <c r="Q8" s="174">
        <v>7</v>
      </c>
      <c r="R8" s="174">
        <v>6</v>
      </c>
      <c r="S8" s="174">
        <v>7</v>
      </c>
      <c r="T8" s="174">
        <v>7</v>
      </c>
      <c r="U8" s="174">
        <v>5</v>
      </c>
      <c r="V8" s="174">
        <v>2</v>
      </c>
      <c r="W8" s="176">
        <v>7</v>
      </c>
      <c r="X8" s="177">
        <f t="shared" si="1"/>
        <v>55</v>
      </c>
      <c r="Y8" s="178">
        <f t="shared" si="2"/>
        <v>109</v>
      </c>
      <c r="Z8" s="179">
        <f t="shared" si="3"/>
        <v>79</v>
      </c>
      <c r="AA8" s="180">
        <f t="shared" si="4"/>
        <v>7</v>
      </c>
      <c r="AC8" s="181">
        <f t="shared" si="5"/>
        <v>30</v>
      </c>
      <c r="AD8" s="182">
        <v>3</v>
      </c>
      <c r="AE8" s="183">
        <f>HLOOKUP($AC8,HH!$A$2:$AP$20,E$4+1)</f>
        <v>2</v>
      </c>
      <c r="AF8" s="183">
        <f>HLOOKUP($AC8,HH!$A$2:$AP$20,F$4+1)</f>
        <v>2</v>
      </c>
      <c r="AG8" s="183">
        <f>HLOOKUP($AC8,HH!$A$2:$AP$20,G$4+1)</f>
        <v>1</v>
      </c>
      <c r="AH8" s="183">
        <f>HLOOKUP($AC8,HH!$A$2:$AP$20,H$4+1)</f>
        <v>2</v>
      </c>
      <c r="AI8" s="183">
        <f>HLOOKUP($AC8,HH!$A$2:$AP$20,I$4+1)</f>
        <v>2</v>
      </c>
      <c r="AJ8" s="183">
        <f>HLOOKUP($AC8,HH!$A$2:$AP$20,J$4+1)</f>
        <v>1</v>
      </c>
      <c r="AK8" s="183">
        <f>HLOOKUP($AC8,HH!$A$2:$AP$20,K$4+1)</f>
        <v>2</v>
      </c>
      <c r="AL8" s="183">
        <f>HLOOKUP($AC8,HH!$A$2:$AP$20,L$4+1)</f>
        <v>1</v>
      </c>
      <c r="AM8" s="183">
        <f>HLOOKUP($AC8,HH!$A$2:$AP$20,M$4+1)</f>
        <v>2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2</v>
      </c>
      <c r="AR8" s="183">
        <f>HLOOKUP($AC8,HH!$A$2:$AP$20,R$4+1)</f>
        <v>2</v>
      </c>
      <c r="AS8" s="183">
        <f>HLOOKUP($AC8,HH!$A$2:$AP$20,S$4+1)</f>
        <v>2</v>
      </c>
      <c r="AT8" s="183">
        <f>HLOOKUP($AC8,HH!$A$2:$AP$20,T$4+1)</f>
        <v>1</v>
      </c>
      <c r="AU8" s="183">
        <f>HLOOKUP($AC8,HH!$A$2:$AP$20,U$4+1)</f>
        <v>2</v>
      </c>
      <c r="AV8" s="183">
        <f>HLOOKUP($AC8,HH!$A$2:$AP$20,V$4+1)</f>
        <v>1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16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4"/>
        <v>0</v>
      </c>
      <c r="AC9" s="181">
        <f t="shared" si="5"/>
        <v>16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1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0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0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12.6</v>
      </c>
      <c r="C10" s="173">
        <f t="shared" si="0"/>
        <v>12</v>
      </c>
      <c r="D10" s="173">
        <v>0</v>
      </c>
      <c r="E10" s="174">
        <v>4</v>
      </c>
      <c r="F10" s="175">
        <v>5</v>
      </c>
      <c r="G10" s="174">
        <v>4</v>
      </c>
      <c r="H10" s="174">
        <v>6</v>
      </c>
      <c r="I10" s="174">
        <v>5</v>
      </c>
      <c r="J10" s="174">
        <v>4</v>
      </c>
      <c r="K10" s="174">
        <v>3</v>
      </c>
      <c r="L10" s="174">
        <v>5</v>
      </c>
      <c r="M10" s="174">
        <v>5</v>
      </c>
      <c r="N10" s="134">
        <f t="shared" si="7"/>
        <v>41</v>
      </c>
      <c r="O10" s="176">
        <v>6</v>
      </c>
      <c r="P10" s="174">
        <v>4</v>
      </c>
      <c r="Q10" s="174">
        <v>7</v>
      </c>
      <c r="R10" s="174">
        <v>4</v>
      </c>
      <c r="S10" s="174">
        <v>5</v>
      </c>
      <c r="T10" s="174">
        <v>5</v>
      </c>
      <c r="U10" s="174">
        <v>7</v>
      </c>
      <c r="V10" s="174">
        <v>4</v>
      </c>
      <c r="W10" s="176">
        <v>5</v>
      </c>
      <c r="X10" s="177">
        <f t="shared" si="1"/>
        <v>47</v>
      </c>
      <c r="Y10" s="178">
        <f t="shared" si="2"/>
        <v>88</v>
      </c>
      <c r="Z10" s="179">
        <f t="shared" si="3"/>
        <v>76</v>
      </c>
      <c r="AA10" s="180">
        <f t="shared" si="4"/>
        <v>4</v>
      </c>
      <c r="AC10" s="181">
        <f t="shared" si="5"/>
        <v>12</v>
      </c>
      <c r="AD10" s="182">
        <v>4</v>
      </c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0</v>
      </c>
      <c r="AH10" s="183">
        <f>HLOOKUP($AC10,HH!$A$2:$AP$20,H$4+1)</f>
        <v>1</v>
      </c>
      <c r="AI10" s="183">
        <f>HLOOKUP($AC10,HH!$A$2:$AP$20,I$4+1)</f>
        <v>1</v>
      </c>
      <c r="AJ10" s="183">
        <f>HLOOKUP($AC10,HH!$A$2:$AP$20,J$4+1)</f>
        <v>0</v>
      </c>
      <c r="AK10" s="183">
        <f>HLOOKUP($AC10,HH!$A$2:$AP$20,K$4+1)</f>
        <v>1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1</v>
      </c>
      <c r="AR10" s="183">
        <f>HLOOKUP($AC10,HH!$A$2:$AP$20,R$4+1)</f>
        <v>1</v>
      </c>
      <c r="AS10" s="183">
        <f>HLOOKUP($AC10,HH!$A$2:$AP$20,S$4+1)</f>
        <v>1</v>
      </c>
      <c r="AT10" s="183">
        <f>HLOOKUP($AC10,HH!$A$2:$AP$20,T$4+1)</f>
        <v>0</v>
      </c>
      <c r="AU10" s="183">
        <f>HLOOKUP($AC10,HH!$A$2:$AP$20,U$4+1)</f>
        <v>1</v>
      </c>
      <c r="AV10" s="183">
        <f>HLOOKUP($AC10,HH!$A$2:$AP$20,V$4+1)</f>
        <v>0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11</v>
      </c>
      <c r="AF11" s="183">
        <f>HLOOKUP($AC11,HH!$A$2:$AP$20,F$4+1)</f>
        <v>1</v>
      </c>
      <c r="AG11" s="183">
        <f>HLOOKUP($AC11,HH!$A$2:$AP$20,G$4+1)</f>
        <v>15</v>
      </c>
      <c r="AH11" s="183">
        <f>HLOOKUP($AC11,HH!$A$2:$AP$20,H$4+1)</f>
        <v>5</v>
      </c>
      <c r="AI11" s="183">
        <f>HLOOKUP($AC11,HH!$A$2:$AP$20,I$4+1)</f>
        <v>9</v>
      </c>
      <c r="AJ11" s="183">
        <f>HLOOKUP($AC11,HH!$A$2:$AP$20,J$4+1)</f>
        <v>13</v>
      </c>
      <c r="AK11" s="183">
        <f>HLOOKUP($AC11,HH!$A$2:$AP$20,K$4+1)</f>
        <v>7</v>
      </c>
      <c r="AL11" s="183">
        <f>HLOOKUP($AC11,HH!$A$2:$AP$20,L$4+1)</f>
        <v>17</v>
      </c>
      <c r="AM11" s="183">
        <f>HLOOKUP($AC11,HH!$A$2:$AP$20,M$4+1)</f>
        <v>3</v>
      </c>
      <c r="AN11" s="183"/>
      <c r="AO11" s="183">
        <f>HLOOKUP($AC11,HH!$A$2:$AP$20,O$4+1)</f>
        <v>2</v>
      </c>
      <c r="AP11" s="183">
        <f>HLOOKUP($AC11,HH!$A$2:$AP$20,P$4+1)</f>
        <v>14</v>
      </c>
      <c r="AQ11" s="183">
        <f>HLOOKUP($AC11,HH!$A$2:$AP$20,Q$4+1)</f>
        <v>10</v>
      </c>
      <c r="AR11" s="183">
        <f>HLOOKUP($AC11,HH!$A$2:$AP$20,R$4+1)</f>
        <v>8</v>
      </c>
      <c r="AS11" s="183">
        <f>HLOOKUP($AC11,HH!$A$2:$AP$20,S$4+1)</f>
        <v>4</v>
      </c>
      <c r="AT11" s="183">
        <f>HLOOKUP($AC11,HH!$A$2:$AP$20,T$4+1)</f>
        <v>16</v>
      </c>
      <c r="AU11" s="183">
        <f>HLOOKUP($AC11,HH!$A$2:$AP$20,U$4+1)</f>
        <v>12</v>
      </c>
      <c r="AV11" s="183">
        <f>HLOOKUP($AC11,HH!$A$2:$AP$20,V$4+1)</f>
        <v>18</v>
      </c>
      <c r="AW11" s="183">
        <f>HLOOKUP($AC11,HH!$A$2:$AP$20,W$4+1)</f>
        <v>6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27</v>
      </c>
      <c r="D12" s="173">
        <f t="shared" si="6"/>
        <v>21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4"/>
        <v>0</v>
      </c>
      <c r="AC12" s="181">
        <f t="shared" si="5"/>
        <v>21</v>
      </c>
      <c r="AD12" s="182"/>
      <c r="AE12" s="183">
        <f>HLOOKUP($AC12,HH!$A$2:$AP$20,E$4+1)</f>
        <v>1</v>
      </c>
      <c r="AF12" s="183">
        <f>HLOOKUP($AC12,HH!$A$2:$AP$20,F$4+1)</f>
        <v>2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2</v>
      </c>
      <c r="AN12" s="183"/>
      <c r="AO12" s="183">
        <f>HLOOKUP($AC12,HH!$A$2:$AP$20,O$4+1)</f>
        <v>2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4"/>
        <v>0</v>
      </c>
      <c r="AC13" s="181">
        <f t="shared" si="5"/>
        <v>11</v>
      </c>
      <c r="AD13" s="182"/>
      <c r="AE13" s="183">
        <f>HLOOKUP($AC13,HH!$A$2:$AP$20,E$4+1)</f>
        <v>1</v>
      </c>
      <c r="AF13" s="183">
        <f>HLOOKUP($AC13,HH!$A$2:$AP$20,F$4+1)</f>
        <v>1</v>
      </c>
      <c r="AG13" s="183">
        <f>HLOOKUP($AC13,HH!$A$2:$AP$20,G$4+1)</f>
        <v>0</v>
      </c>
      <c r="AH13" s="183">
        <f>HLOOKUP($AC13,HH!$A$2:$AP$20,H$4+1)</f>
        <v>1</v>
      </c>
      <c r="AI13" s="183">
        <f>HLOOKUP($AC13,HH!$A$2:$AP$20,I$4+1)</f>
        <v>1</v>
      </c>
      <c r="AJ13" s="183">
        <f>HLOOKUP($AC13,HH!$A$2:$AP$20,J$4+1)</f>
        <v>0</v>
      </c>
      <c r="AK13" s="183">
        <f>HLOOKUP($AC13,HH!$A$2:$AP$20,K$4+1)</f>
        <v>1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1</v>
      </c>
      <c r="AR13" s="183">
        <f>HLOOKUP($AC13,HH!$A$2:$AP$20,R$4+1)</f>
        <v>1</v>
      </c>
      <c r="AS13" s="183">
        <f>HLOOKUP($AC13,HH!$A$2:$AP$20,S$4+1)</f>
        <v>1</v>
      </c>
      <c r="AT13" s="183">
        <f>HLOOKUP($AC13,HH!$A$2:$AP$20,T$4+1)</f>
        <v>0</v>
      </c>
      <c r="AU13" s="183">
        <f>HLOOKUP($AC13,HH!$A$2:$AP$20,U$4+1)</f>
        <v>0</v>
      </c>
      <c r="AV13" s="183">
        <f>HLOOKUP($AC13,HH!$A$2:$AP$20,V$4+1)</f>
        <v>0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49</v>
      </c>
      <c r="D14" s="173">
        <f t="shared" si="6"/>
        <v>41</v>
      </c>
      <c r="E14" s="174">
        <v>5</v>
      </c>
      <c r="F14" s="175">
        <v>8</v>
      </c>
      <c r="G14" s="174">
        <v>7</v>
      </c>
      <c r="H14" s="174">
        <v>7</v>
      </c>
      <c r="I14" s="174">
        <v>8</v>
      </c>
      <c r="J14" s="174">
        <v>8</v>
      </c>
      <c r="K14" s="174">
        <v>5</v>
      </c>
      <c r="L14" s="174">
        <v>7</v>
      </c>
      <c r="M14" s="174">
        <v>10</v>
      </c>
      <c r="N14" s="134">
        <f t="shared" si="7"/>
        <v>65</v>
      </c>
      <c r="O14" s="176">
        <v>7</v>
      </c>
      <c r="P14" s="174">
        <v>7</v>
      </c>
      <c r="Q14" s="174">
        <v>9</v>
      </c>
      <c r="R14" s="174">
        <v>6</v>
      </c>
      <c r="S14" s="174">
        <v>8</v>
      </c>
      <c r="T14" s="174">
        <v>6</v>
      </c>
      <c r="U14" s="174">
        <v>7</v>
      </c>
      <c r="V14" s="174">
        <v>4</v>
      </c>
      <c r="W14" s="176">
        <v>6</v>
      </c>
      <c r="X14" s="177">
        <f t="shared" si="1"/>
        <v>60</v>
      </c>
      <c r="Y14" s="178">
        <f t="shared" si="2"/>
        <v>125</v>
      </c>
      <c r="Z14" s="179" t="str">
        <f t="shared" si="3"/>
        <v/>
      </c>
      <c r="AA14" s="180">
        <f t="shared" si="4"/>
        <v>12</v>
      </c>
      <c r="AC14" s="181">
        <f t="shared" si="5"/>
        <v>41</v>
      </c>
      <c r="AD14" s="182">
        <v>3</v>
      </c>
      <c r="AE14" s="183">
        <f>HLOOKUP($AC14,HH!$A$2:$AP$20,E$4+1)</f>
        <v>2</v>
      </c>
      <c r="AF14" s="183">
        <f>HLOOKUP($AC14,HH!$A$2:$AP$20,F$4+1)</f>
        <v>3</v>
      </c>
      <c r="AG14" s="183">
        <f>HLOOKUP($AC14,HH!$A$2:$AP$20,G$4+1)</f>
        <v>2</v>
      </c>
      <c r="AH14" s="183">
        <f>HLOOKUP($AC14,HH!$A$2:$AP$20,H$4+1)</f>
        <v>3</v>
      </c>
      <c r="AI14" s="183">
        <f>HLOOKUP($AC14,HH!$A$2:$AP$20,I$4+1)</f>
        <v>2</v>
      </c>
      <c r="AJ14" s="183">
        <f>HLOOKUP($AC14,HH!$A$2:$AP$20,J$4+1)</f>
        <v>2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3</v>
      </c>
      <c r="AN14" s="183"/>
      <c r="AO14" s="183">
        <f>HLOOKUP($AC14,HH!$A$2:$AP$20,O$4+1)</f>
        <v>3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3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4"/>
        <v>0</v>
      </c>
      <c r="AC15" s="181">
        <f t="shared" si="5"/>
        <v>22</v>
      </c>
      <c r="AD15" s="182"/>
      <c r="AE15" s="183">
        <f>HLOOKUP($AC15,HH!$A$2:$AP$20,E$4+1)</f>
        <v>1</v>
      </c>
      <c r="AF15" s="183">
        <f>HLOOKUP($AC15,HH!$A$2:$AP$20,F$4+1)</f>
        <v>2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2</v>
      </c>
      <c r="AN15" s="183"/>
      <c r="AO15" s="183">
        <f>HLOOKUP($AC15,HH!$A$2:$AP$20,O$4+1)</f>
        <v>2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2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15.3</v>
      </c>
      <c r="C16" s="173">
        <f t="shared" si="0"/>
        <v>15</v>
      </c>
      <c r="D16" s="173">
        <v>0</v>
      </c>
      <c r="E16" s="174">
        <v>5</v>
      </c>
      <c r="F16" s="175">
        <v>5</v>
      </c>
      <c r="G16" s="174">
        <v>5</v>
      </c>
      <c r="H16" s="174">
        <v>5</v>
      </c>
      <c r="I16" s="174">
        <v>5</v>
      </c>
      <c r="J16" s="174">
        <v>6</v>
      </c>
      <c r="K16" s="174">
        <v>6</v>
      </c>
      <c r="L16" s="174">
        <v>6</v>
      </c>
      <c r="M16" s="174">
        <v>4</v>
      </c>
      <c r="N16" s="134">
        <f>SUM(E16:M16)</f>
        <v>47</v>
      </c>
      <c r="O16" s="176">
        <v>5</v>
      </c>
      <c r="P16" s="174">
        <v>5</v>
      </c>
      <c r="Q16" s="174">
        <v>6</v>
      </c>
      <c r="R16" s="174">
        <v>3</v>
      </c>
      <c r="S16" s="174">
        <v>5</v>
      </c>
      <c r="T16" s="174">
        <v>5</v>
      </c>
      <c r="U16" s="174">
        <v>7</v>
      </c>
      <c r="V16" s="174">
        <v>4</v>
      </c>
      <c r="W16" s="176">
        <v>5</v>
      </c>
      <c r="X16" s="177">
        <f>SUM(O16:W16)</f>
        <v>45</v>
      </c>
      <c r="Y16" s="178">
        <f>SUM(N16+X16)</f>
        <v>92</v>
      </c>
      <c r="Z16" s="179">
        <f>IF(AC16&lt;37,(SUM(ROUND(Y16-AC16,0))),"")</f>
        <v>77</v>
      </c>
      <c r="AA16" s="180">
        <f>IF(X16&gt;0,ROUND(Y16-($AC$5:$AC$33+$B$3),0),0)</f>
        <v>5</v>
      </c>
      <c r="AC16" s="181">
        <f t="shared" si="5"/>
        <v>15</v>
      </c>
      <c r="AD16" s="182">
        <v>2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1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0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1</v>
      </c>
      <c r="AQ16" s="183">
        <f>HLOOKUP($AC16,HH!$A$2:$AP$20,Q$4+1)</f>
        <v>1</v>
      </c>
      <c r="AR16" s="183">
        <f>HLOOKUP($AC16,HH!$A$2:$AP$20,R$4+1)</f>
        <v>1</v>
      </c>
      <c r="AS16" s="183">
        <f>HLOOKUP($AC16,HH!$A$2:$AP$20,S$4+1)</f>
        <v>1</v>
      </c>
      <c r="AT16" s="183">
        <f>HLOOKUP($AC16,HH!$A$2:$AP$20,T$4+1)</f>
        <v>0</v>
      </c>
      <c r="AU16" s="183">
        <f>HLOOKUP($AC16,HH!$A$2:$AP$20,U$4+1)</f>
        <v>1</v>
      </c>
      <c r="AV16" s="183">
        <f>HLOOKUP($AC16,HH!$A$2:$AP$20,V$4+1)</f>
        <v>0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22.6</v>
      </c>
      <c r="C17" s="173">
        <f t="shared" si="0"/>
        <v>23</v>
      </c>
      <c r="D17" s="173">
        <f t="shared" si="6"/>
        <v>17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4"/>
        <v>0</v>
      </c>
      <c r="AC17" s="181">
        <f t="shared" si="5"/>
        <v>17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0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14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4"/>
        <v>0</v>
      </c>
      <c r="AC18" s="181">
        <f t="shared" si="5"/>
        <v>14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0</v>
      </c>
      <c r="AH18" s="183">
        <f>HLOOKUP($AC18,HH!$A$2:$AP$20,H$4+1)</f>
        <v>1</v>
      </c>
      <c r="AI18" s="183">
        <f>HLOOKUP($AC18,HH!$A$2:$AP$20,I$4+1)</f>
        <v>1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0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1</v>
      </c>
      <c r="AQ18" s="183">
        <f>HLOOKUP($AC18,HH!$A$2:$AP$20,Q$4+1)</f>
        <v>1</v>
      </c>
      <c r="AR18" s="183">
        <f>HLOOKUP($AC18,HH!$A$2:$AP$20,R$4+1)</f>
        <v>1</v>
      </c>
      <c r="AS18" s="183">
        <f>HLOOKUP($AC18,HH!$A$2:$AP$20,S$4+1)</f>
        <v>1</v>
      </c>
      <c r="AT18" s="183">
        <f>HLOOKUP($AC18,HH!$A$2:$AP$20,T$4+1)</f>
        <v>0</v>
      </c>
      <c r="AU18" s="183">
        <f>HLOOKUP($AC18,HH!$A$2:$AP$20,U$4+1)</f>
        <v>1</v>
      </c>
      <c r="AV18" s="183">
        <f>HLOOKUP($AC18,HH!$A$2:$AP$20,V$4+1)</f>
        <v>0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19.399999999999999</v>
      </c>
      <c r="C19" s="173">
        <f t="shared" si="0"/>
        <v>19</v>
      </c>
      <c r="D19" s="173">
        <f t="shared" si="6"/>
        <v>14</v>
      </c>
      <c r="E19" s="174">
        <v>7</v>
      </c>
      <c r="F19" s="175">
        <v>4</v>
      </c>
      <c r="G19" s="174">
        <v>4</v>
      </c>
      <c r="H19" s="174">
        <v>4</v>
      </c>
      <c r="I19" s="174">
        <v>6</v>
      </c>
      <c r="J19" s="174">
        <v>4</v>
      </c>
      <c r="K19" s="174">
        <v>4</v>
      </c>
      <c r="L19" s="174">
        <v>5</v>
      </c>
      <c r="M19" s="174">
        <v>7</v>
      </c>
      <c r="N19" s="134">
        <f t="shared" si="7"/>
        <v>45</v>
      </c>
      <c r="O19" s="176">
        <v>6</v>
      </c>
      <c r="P19" s="174">
        <v>5</v>
      </c>
      <c r="Q19" s="174">
        <v>6</v>
      </c>
      <c r="R19" s="174">
        <v>5</v>
      </c>
      <c r="S19" s="174">
        <v>5</v>
      </c>
      <c r="T19" s="174">
        <v>4</v>
      </c>
      <c r="U19" s="174">
        <v>7</v>
      </c>
      <c r="V19" s="174">
        <v>2</v>
      </c>
      <c r="W19" s="176">
        <v>5</v>
      </c>
      <c r="X19" s="177">
        <f t="shared" si="1"/>
        <v>45</v>
      </c>
      <c r="Y19" s="178">
        <f t="shared" si="2"/>
        <v>90</v>
      </c>
      <c r="Z19" s="179">
        <f t="shared" si="3"/>
        <v>76</v>
      </c>
      <c r="AA19" s="180">
        <f t="shared" si="4"/>
        <v>4</v>
      </c>
      <c r="AC19" s="181">
        <f t="shared" si="5"/>
        <v>14</v>
      </c>
      <c r="AD19" s="182">
        <v>3</v>
      </c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0</v>
      </c>
      <c r="AH19" s="183">
        <f>HLOOKUP($AC19,HH!$A$2:$AP$20,H$4+1)</f>
        <v>1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0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1</v>
      </c>
      <c r="AQ19" s="183">
        <f>HLOOKUP($AC19,HH!$A$2:$AP$20,Q$4+1)</f>
        <v>1</v>
      </c>
      <c r="AR19" s="183">
        <f>HLOOKUP($AC19,HH!$A$2:$AP$20,R$4+1)</f>
        <v>1</v>
      </c>
      <c r="AS19" s="183">
        <f>HLOOKUP($AC19,HH!$A$2:$AP$20,S$4+1)</f>
        <v>1</v>
      </c>
      <c r="AT19" s="183">
        <f>HLOOKUP($AC19,HH!$A$2:$AP$20,T$4+1)</f>
        <v>0</v>
      </c>
      <c r="AU19" s="183">
        <f>HLOOKUP($AC19,HH!$A$2:$AP$20,U$4+1)</f>
        <v>1</v>
      </c>
      <c r="AV19" s="183">
        <f>HLOOKUP($AC19,HH!$A$2:$AP$20,V$4+1)</f>
        <v>0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21</v>
      </c>
      <c r="D20" s="173">
        <f t="shared" si="6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4"/>
        <v>0</v>
      </c>
      <c r="AC20" s="181">
        <f t="shared" si="5"/>
        <v>15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0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1</v>
      </c>
      <c r="AT20" s="183">
        <f>HLOOKUP($AC20,HH!$A$2:$AP$20,T$4+1)</f>
        <v>0</v>
      </c>
      <c r="AU20" s="183">
        <f>HLOOKUP($AC20,HH!$A$2:$AP$20,U$4+1)</f>
        <v>1</v>
      </c>
      <c r="AV20" s="183">
        <f>HLOOKUP($AC20,HH!$A$2:$AP$20,V$4+1)</f>
        <v>0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27.9</v>
      </c>
      <c r="C21" s="173">
        <f t="shared" si="0"/>
        <v>28</v>
      </c>
      <c r="D21" s="173">
        <f t="shared" si="6"/>
        <v>22</v>
      </c>
      <c r="E21" s="174">
        <v>5</v>
      </c>
      <c r="F21" s="175">
        <v>4</v>
      </c>
      <c r="G21" s="174">
        <v>6</v>
      </c>
      <c r="H21" s="174">
        <v>5</v>
      </c>
      <c r="I21" s="174">
        <v>6</v>
      </c>
      <c r="J21" s="174">
        <v>5</v>
      </c>
      <c r="K21" s="174">
        <v>3</v>
      </c>
      <c r="L21" s="174">
        <v>7</v>
      </c>
      <c r="M21" s="174">
        <v>9</v>
      </c>
      <c r="N21" s="134">
        <f t="shared" si="7"/>
        <v>50</v>
      </c>
      <c r="O21" s="176">
        <v>5</v>
      </c>
      <c r="P21" s="174">
        <v>10</v>
      </c>
      <c r="Q21" s="174">
        <v>5</v>
      </c>
      <c r="R21" s="174">
        <v>4</v>
      </c>
      <c r="S21" s="174">
        <v>6</v>
      </c>
      <c r="T21" s="174">
        <v>6</v>
      </c>
      <c r="U21" s="174">
        <v>9</v>
      </c>
      <c r="V21" s="174">
        <v>5</v>
      </c>
      <c r="W21" s="176">
        <v>5</v>
      </c>
      <c r="X21" s="177">
        <f t="shared" si="1"/>
        <v>55</v>
      </c>
      <c r="Y21" s="178">
        <f t="shared" si="2"/>
        <v>105</v>
      </c>
      <c r="Z21" s="179">
        <f t="shared" si="3"/>
        <v>83</v>
      </c>
      <c r="AA21" s="180">
        <f t="shared" si="4"/>
        <v>11</v>
      </c>
      <c r="AC21" s="181">
        <f t="shared" si="5"/>
        <v>22</v>
      </c>
      <c r="AD21" s="182">
        <v>3</v>
      </c>
      <c r="AE21" s="183">
        <f>HLOOKUP($AC21,HH!$A$2:$AP$20,E$4+1)</f>
        <v>1</v>
      </c>
      <c r="AF21" s="183">
        <f>HLOOKUP($AC21,HH!$A$2:$AP$20,F$4+1)</f>
        <v>2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1</v>
      </c>
      <c r="AK21" s="183">
        <f>HLOOKUP($AC21,HH!$A$2:$AP$20,K$4+1)</f>
        <v>1</v>
      </c>
      <c r="AL21" s="183">
        <f>HLOOKUP($AC21,HH!$A$2:$AP$20,L$4+1)</f>
        <v>1</v>
      </c>
      <c r="AM21" s="183">
        <f>HLOOKUP($AC21,HH!$A$2:$AP$20,M$4+1)</f>
        <v>2</v>
      </c>
      <c r="AN21" s="183"/>
      <c r="AO21" s="183">
        <f>HLOOKUP($AC21,HH!$A$2:$AP$20,O$4+1)</f>
        <v>2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2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1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18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4"/>
        <v>0</v>
      </c>
      <c r="AC22" s="181">
        <f t="shared" si="5"/>
        <v>18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15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4"/>
        <v>0</v>
      </c>
      <c r="AC23" s="181">
        <f t="shared" si="5"/>
        <v>15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1</v>
      </c>
      <c r="AI23" s="183">
        <f>HLOOKUP($AC23,HH!$A$2:$AP$20,I$4+1)</f>
        <v>1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0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1</v>
      </c>
      <c r="AQ23" s="183">
        <f>HLOOKUP($AC23,HH!$A$2:$AP$20,Q$4+1)</f>
        <v>1</v>
      </c>
      <c r="AR23" s="183">
        <f>HLOOKUP($AC23,HH!$A$2:$AP$20,R$4+1)</f>
        <v>1</v>
      </c>
      <c r="AS23" s="183">
        <f>HLOOKUP($AC23,HH!$A$2:$AP$20,S$4+1)</f>
        <v>1</v>
      </c>
      <c r="AT23" s="183">
        <f>HLOOKUP($AC23,HH!$A$2:$AP$20,T$4+1)</f>
        <v>0</v>
      </c>
      <c r="AU23" s="183">
        <f>HLOOKUP($AC23,HH!$A$2:$AP$20,U$4+1)</f>
        <v>1</v>
      </c>
      <c r="AV23" s="183">
        <f>HLOOKUP($AC23,HH!$A$2:$AP$20,V$4+1)</f>
        <v>0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17</v>
      </c>
      <c r="D24" s="173">
        <f t="shared" si="6"/>
        <v>12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4"/>
        <v>0</v>
      </c>
      <c r="AB24" s="189"/>
      <c r="AC24" s="181">
        <f t="shared" si="5"/>
        <v>12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0</v>
      </c>
      <c r="AH24" s="183">
        <f>HLOOKUP($AC24,HH!$A$2:$AP$20,H$4+1)</f>
        <v>1</v>
      </c>
      <c r="AI24" s="183">
        <f>HLOOKUP($AC24,HH!$A$2:$AP$20,I$4+1)</f>
        <v>1</v>
      </c>
      <c r="AJ24" s="183">
        <f>HLOOKUP($AC24,HH!$A$2:$AP$20,J$4+1)</f>
        <v>0</v>
      </c>
      <c r="AK24" s="183">
        <f>HLOOKUP($AC24,HH!$A$2:$AP$20,K$4+1)</f>
        <v>1</v>
      </c>
      <c r="AL24" s="183">
        <f>HLOOKUP($AC24,HH!$A$2:$AP$20,L$4+1)</f>
        <v>0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1</v>
      </c>
      <c r="AR24" s="183">
        <f>HLOOKUP($AC24,HH!$A$2:$AP$20,R$4+1)</f>
        <v>1</v>
      </c>
      <c r="AS24" s="183">
        <f>HLOOKUP($AC24,HH!$A$2:$AP$20,S$4+1)</f>
        <v>1</v>
      </c>
      <c r="AT24" s="183">
        <f>HLOOKUP($AC24,HH!$A$2:$AP$20,T$4+1)</f>
        <v>0</v>
      </c>
      <c r="AU24" s="183">
        <f>HLOOKUP($AC24,HH!$A$2:$AP$20,U$4+1)</f>
        <v>1</v>
      </c>
      <c r="AV24" s="183">
        <f>HLOOKUP($AC24,HH!$A$2:$AP$20,V$4+1)</f>
        <v>0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16.100000000000001</v>
      </c>
      <c r="C25" s="173">
        <f t="shared" si="0"/>
        <v>15</v>
      </c>
      <c r="D25" s="173">
        <f t="shared" si="6"/>
        <v>10</v>
      </c>
      <c r="E25" s="174">
        <v>4</v>
      </c>
      <c r="F25" s="175">
        <v>5</v>
      </c>
      <c r="G25" s="174">
        <v>3</v>
      </c>
      <c r="H25" s="174">
        <v>4</v>
      </c>
      <c r="I25" s="174">
        <v>6</v>
      </c>
      <c r="J25" s="174">
        <v>5</v>
      </c>
      <c r="K25" s="174">
        <v>4</v>
      </c>
      <c r="L25" s="174">
        <v>7</v>
      </c>
      <c r="M25" s="174">
        <v>4</v>
      </c>
      <c r="N25" s="134">
        <f t="shared" si="7"/>
        <v>42</v>
      </c>
      <c r="O25" s="176">
        <v>5</v>
      </c>
      <c r="P25" s="174">
        <v>5</v>
      </c>
      <c r="Q25" s="174">
        <v>6</v>
      </c>
      <c r="R25" s="174">
        <v>4</v>
      </c>
      <c r="S25" s="174">
        <v>6</v>
      </c>
      <c r="T25" s="174">
        <v>4</v>
      </c>
      <c r="U25" s="174">
        <v>6</v>
      </c>
      <c r="V25" s="174">
        <v>4</v>
      </c>
      <c r="W25" s="176">
        <v>6</v>
      </c>
      <c r="X25" s="177">
        <f t="shared" si="1"/>
        <v>46</v>
      </c>
      <c r="Y25" s="178">
        <f t="shared" si="2"/>
        <v>88</v>
      </c>
      <c r="Z25" s="179">
        <f t="shared" si="3"/>
        <v>78</v>
      </c>
      <c r="AA25" s="180">
        <f t="shared" si="4"/>
        <v>6</v>
      </c>
      <c r="AB25" s="115"/>
      <c r="AC25" s="181">
        <f t="shared" si="5"/>
        <v>10</v>
      </c>
      <c r="AD25" s="182">
        <v>2</v>
      </c>
      <c r="AE25" s="183">
        <f>HLOOKUP($AC25,HH!$A$2:$AP$20,E$4+1)</f>
        <v>0</v>
      </c>
      <c r="AF25" s="183">
        <f>HLOOKUP($AC25,HH!$A$2:$AP$20,F$4+1)</f>
        <v>1</v>
      </c>
      <c r="AG25" s="183">
        <f>HLOOKUP($AC25,HH!$A$2:$AP$20,G$4+1)</f>
        <v>0</v>
      </c>
      <c r="AH25" s="183">
        <f>HLOOKUP($AC25,HH!$A$2:$AP$20,H$4+1)</f>
        <v>1</v>
      </c>
      <c r="AI25" s="183">
        <f>HLOOKUP($AC25,HH!$A$2:$AP$20,I$4+1)</f>
        <v>1</v>
      </c>
      <c r="AJ25" s="183">
        <f>HLOOKUP($AC25,HH!$A$2:$AP$20,J$4+1)</f>
        <v>0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1</v>
      </c>
      <c r="AP25" s="183">
        <f>HLOOKUP($AC25,HH!$A$2:$AP$20,P$4+1)</f>
        <v>0</v>
      </c>
      <c r="AQ25" s="183">
        <f>HLOOKUP($AC25,HH!$A$2:$AP$20,Q$4+1)</f>
        <v>1</v>
      </c>
      <c r="AR25" s="183">
        <f>HLOOKUP($AC25,HH!$A$2:$AP$20,R$4+1)</f>
        <v>1</v>
      </c>
      <c r="AS25" s="183">
        <f>HLOOKUP($AC25,HH!$A$2:$AP$20,S$4+1)</f>
        <v>1</v>
      </c>
      <c r="AT25" s="183">
        <f>HLOOKUP($AC25,HH!$A$2:$AP$20,T$4+1)</f>
        <v>0</v>
      </c>
      <c r="AU25" s="183">
        <f>HLOOKUP($AC25,HH!$A$2:$AP$20,U$4+1)</f>
        <v>0</v>
      </c>
      <c r="AV25" s="183">
        <f>HLOOKUP($AC25,HH!$A$2:$AP$20,V$4+1)</f>
        <v>0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16.5</v>
      </c>
      <c r="C26" s="173">
        <f t="shared" si="0"/>
        <v>16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4"/>
        <v>0</v>
      </c>
      <c r="AC26" s="181">
        <f>IF(D26&gt;0,D26,C26)</f>
        <v>16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1</v>
      </c>
      <c r="AI26" s="183">
        <f>HLOOKUP($AC26,HH!$A$2:$AP$20,I$4+1)</f>
        <v>1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0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1</v>
      </c>
      <c r="AQ26" s="183">
        <f>HLOOKUP($AC26,HH!$A$2:$AP$20,Q$4+1)</f>
        <v>1</v>
      </c>
      <c r="AR26" s="183">
        <f>HLOOKUP($AC26,HH!$A$2:$AP$20,R$4+1)</f>
        <v>1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1</v>
      </c>
      <c r="AV26" s="183">
        <f>HLOOKUP($AC26,HH!$A$2:$AP$20,V$4+1)</f>
        <v>0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17</v>
      </c>
      <c r="D27" s="173">
        <f t="shared" si="6"/>
        <v>12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4"/>
        <v>0</v>
      </c>
      <c r="AC27" s="181">
        <f t="shared" si="5"/>
        <v>12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0</v>
      </c>
      <c r="AH27" s="183">
        <f>HLOOKUP($AC27,HH!$A$2:$AP$20,H$4+1)</f>
        <v>1</v>
      </c>
      <c r="AI27" s="183">
        <f>HLOOKUP($AC27,HH!$A$2:$AP$20,I$4+1)</f>
        <v>1</v>
      </c>
      <c r="AJ27" s="183">
        <f>HLOOKUP($AC27,HH!$A$2:$AP$20,J$4+1)</f>
        <v>0</v>
      </c>
      <c r="AK27" s="183">
        <f>HLOOKUP($AC27,HH!$A$2:$AP$20,K$4+1)</f>
        <v>1</v>
      </c>
      <c r="AL27" s="183">
        <f>HLOOKUP($AC27,HH!$A$2:$AP$20,L$4+1)</f>
        <v>0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0</v>
      </c>
      <c r="AQ27" s="183">
        <f>HLOOKUP($AC27,HH!$A$2:$AP$20,Q$4+1)</f>
        <v>1</v>
      </c>
      <c r="AR27" s="183">
        <f>HLOOKUP($AC27,HH!$A$2:$AP$20,R$4+1)</f>
        <v>1</v>
      </c>
      <c r="AS27" s="183">
        <f>HLOOKUP($AC27,HH!$A$2:$AP$20,S$4+1)</f>
        <v>1</v>
      </c>
      <c r="AT27" s="183">
        <f>HLOOKUP($AC27,HH!$A$2:$AP$20,T$4+1)</f>
        <v>0</v>
      </c>
      <c r="AU27" s="183">
        <f>HLOOKUP($AC27,HH!$A$2:$AP$20,U$4+1)</f>
        <v>1</v>
      </c>
      <c r="AV27" s="183">
        <f>HLOOKUP($AC27,HH!$A$2:$AP$20,V$4+1)</f>
        <v>0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21.4</v>
      </c>
      <c r="C28" s="173">
        <f t="shared" si="0"/>
        <v>21</v>
      </c>
      <c r="D28" s="173">
        <f t="shared" si="6"/>
        <v>16</v>
      </c>
      <c r="E28" s="174">
        <v>5</v>
      </c>
      <c r="F28" s="175">
        <v>6</v>
      </c>
      <c r="G28" s="174">
        <v>3</v>
      </c>
      <c r="H28" s="174">
        <v>6</v>
      </c>
      <c r="I28" s="174">
        <v>6</v>
      </c>
      <c r="J28" s="174">
        <v>6</v>
      </c>
      <c r="K28" s="174">
        <v>3</v>
      </c>
      <c r="L28" s="174">
        <v>6</v>
      </c>
      <c r="M28" s="174">
        <v>5</v>
      </c>
      <c r="N28" s="134">
        <f t="shared" si="7"/>
        <v>46</v>
      </c>
      <c r="O28" s="176">
        <v>5</v>
      </c>
      <c r="P28" s="174">
        <v>5</v>
      </c>
      <c r="Q28" s="174">
        <v>7</v>
      </c>
      <c r="R28" s="174">
        <v>5</v>
      </c>
      <c r="S28" s="174">
        <v>4</v>
      </c>
      <c r="T28" s="174">
        <v>5</v>
      </c>
      <c r="U28" s="174">
        <v>5</v>
      </c>
      <c r="V28" s="174">
        <v>4</v>
      </c>
      <c r="W28" s="176">
        <v>5</v>
      </c>
      <c r="X28" s="177">
        <f t="shared" si="1"/>
        <v>45</v>
      </c>
      <c r="Y28" s="178">
        <f t="shared" si="2"/>
        <v>91</v>
      </c>
      <c r="Z28" s="179">
        <f t="shared" si="3"/>
        <v>75</v>
      </c>
      <c r="AA28" s="180">
        <f t="shared" si="4"/>
        <v>3</v>
      </c>
      <c r="AC28" s="181">
        <f t="shared" si="5"/>
        <v>16</v>
      </c>
      <c r="AD28" s="182">
        <v>1</v>
      </c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0</v>
      </c>
      <c r="AM28" s="183">
        <f>HLOOKUP($AC28,HH!$A$2:$AP$20,M$4+1)</f>
        <v>1</v>
      </c>
      <c r="AN28" s="183"/>
      <c r="AO28" s="183">
        <f>HLOOKUP($AC28,HH!$A$2:$AP$20,O$4+1)</f>
        <v>1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0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9.5</v>
      </c>
      <c r="C29" s="173">
        <f t="shared" si="0"/>
        <v>8</v>
      </c>
      <c r="D29" s="173">
        <f t="shared" si="6"/>
        <v>4</v>
      </c>
      <c r="E29" s="174">
        <v>5</v>
      </c>
      <c r="F29" s="175">
        <v>6</v>
      </c>
      <c r="G29" s="174">
        <v>3</v>
      </c>
      <c r="H29" s="174">
        <v>5</v>
      </c>
      <c r="I29" s="174">
        <v>5</v>
      </c>
      <c r="J29" s="174">
        <v>5</v>
      </c>
      <c r="K29" s="174">
        <v>6</v>
      </c>
      <c r="L29" s="174">
        <v>5</v>
      </c>
      <c r="M29" s="174">
        <v>5</v>
      </c>
      <c r="N29" s="134">
        <f t="shared" si="7"/>
        <v>45</v>
      </c>
      <c r="O29" s="176">
        <v>5</v>
      </c>
      <c r="P29" s="174">
        <v>5</v>
      </c>
      <c r="Q29" s="174">
        <v>6</v>
      </c>
      <c r="R29" s="174">
        <v>4</v>
      </c>
      <c r="S29" s="174">
        <v>5</v>
      </c>
      <c r="T29" s="174">
        <v>5</v>
      </c>
      <c r="U29" s="174">
        <v>5</v>
      </c>
      <c r="V29" s="174">
        <v>2</v>
      </c>
      <c r="W29" s="176">
        <v>5</v>
      </c>
      <c r="X29" s="177">
        <f t="shared" si="1"/>
        <v>42</v>
      </c>
      <c r="Y29" s="178">
        <f t="shared" si="2"/>
        <v>87</v>
      </c>
      <c r="Z29" s="179">
        <f t="shared" si="3"/>
        <v>83</v>
      </c>
      <c r="AA29" s="180">
        <f t="shared" si="4"/>
        <v>11</v>
      </c>
      <c r="AC29" s="181">
        <f t="shared" si="5"/>
        <v>4</v>
      </c>
      <c r="AD29" s="182">
        <v>4</v>
      </c>
      <c r="AE29" s="183">
        <f>HLOOKUP($AC29,HH!$A$2:$AP$20,E$4+1)</f>
        <v>0</v>
      </c>
      <c r="AF29" s="183">
        <f>HLOOKUP($AC29,HH!$A$2:$AP$20,F$4+1)</f>
        <v>1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0</v>
      </c>
      <c r="AJ29" s="183">
        <f>HLOOKUP($AC29,HH!$A$2:$AP$20,J$4+1)</f>
        <v>0</v>
      </c>
      <c r="AK29" s="183">
        <f>HLOOKUP($AC29,HH!$A$2:$AP$20,K$4+1)</f>
        <v>0</v>
      </c>
      <c r="AL29" s="183">
        <f>HLOOKUP($AC29,HH!$A$2:$AP$20,L$4+1)</f>
        <v>0</v>
      </c>
      <c r="AM29" s="183">
        <f>HLOOKUP($AC29,HH!$A$2:$AP$20,M$4+1)</f>
        <v>1</v>
      </c>
      <c r="AN29" s="183"/>
      <c r="AO29" s="183">
        <f>HLOOKUP($AC29,HH!$A$2:$AP$20,O$4+1)</f>
        <v>1</v>
      </c>
      <c r="AP29" s="183">
        <f>HLOOKUP($AC29,HH!$A$2:$AP$20,P$4+1)</f>
        <v>0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1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0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17.600000000000001</v>
      </c>
      <c r="C30" s="173">
        <f t="shared" si="0"/>
        <v>17</v>
      </c>
      <c r="D30" s="173">
        <f t="shared" si="6"/>
        <v>12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 t="s">
        <v>20</v>
      </c>
      <c r="Z30" s="179" t="s">
        <v>20</v>
      </c>
      <c r="AA30" s="180">
        <f t="shared" si="4"/>
        <v>0</v>
      </c>
      <c r="AC30" s="181">
        <f t="shared" si="5"/>
        <v>12</v>
      </c>
      <c r="AD30" s="182"/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0</v>
      </c>
      <c r="AH30" s="183">
        <f>HLOOKUP($AC30,HH!$A$2:$AP$20,H$4+1)</f>
        <v>1</v>
      </c>
      <c r="AI30" s="183">
        <f>HLOOKUP($AC30,HH!$A$2:$AP$20,I$4+1)</f>
        <v>1</v>
      </c>
      <c r="AJ30" s="183">
        <f>HLOOKUP($AC30,HH!$A$2:$AP$20,J$4+1)</f>
        <v>0</v>
      </c>
      <c r="AK30" s="183">
        <f>HLOOKUP($AC30,HH!$A$2:$AP$20,K$4+1)</f>
        <v>1</v>
      </c>
      <c r="AL30" s="183">
        <f>HLOOKUP($AC30,HH!$A$2:$AP$20,L$4+1)</f>
        <v>0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0</v>
      </c>
      <c r="AQ30" s="183">
        <f>HLOOKUP($AC30,HH!$A$2:$AP$20,Q$4+1)</f>
        <v>1</v>
      </c>
      <c r="AR30" s="183">
        <f>HLOOKUP($AC30,HH!$A$2:$AP$20,R$4+1)</f>
        <v>1</v>
      </c>
      <c r="AS30" s="183">
        <f>HLOOKUP($AC30,HH!$A$2:$AP$20,S$4+1)</f>
        <v>1</v>
      </c>
      <c r="AT30" s="183">
        <f>HLOOKUP($AC30,HH!$A$2:$AP$20,T$4+1)</f>
        <v>0</v>
      </c>
      <c r="AU30" s="183">
        <f>HLOOKUP($AC30,HH!$A$2:$AP$20,U$4+1)</f>
        <v>1</v>
      </c>
      <c r="AV30" s="183">
        <f>HLOOKUP($AC30,HH!$A$2:$AP$20,V$4+1)</f>
        <v>0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13.8</v>
      </c>
      <c r="C31" s="173">
        <f t="shared" si="0"/>
        <v>13</v>
      </c>
      <c r="D31" s="173">
        <v>0</v>
      </c>
      <c r="E31" s="174">
        <v>5</v>
      </c>
      <c r="F31" s="175">
        <v>4</v>
      </c>
      <c r="G31" s="174">
        <v>4</v>
      </c>
      <c r="H31" s="174">
        <v>5</v>
      </c>
      <c r="I31" s="174">
        <v>5</v>
      </c>
      <c r="J31" s="174">
        <v>7</v>
      </c>
      <c r="K31" s="174">
        <v>4</v>
      </c>
      <c r="L31" s="174">
        <v>6</v>
      </c>
      <c r="M31" s="174">
        <v>6</v>
      </c>
      <c r="N31" s="134">
        <f t="shared" si="7"/>
        <v>46</v>
      </c>
      <c r="O31" s="176">
        <v>5</v>
      </c>
      <c r="P31" s="174">
        <v>6</v>
      </c>
      <c r="Q31" s="174">
        <v>6</v>
      </c>
      <c r="R31" s="174">
        <v>4</v>
      </c>
      <c r="S31" s="174">
        <v>5</v>
      </c>
      <c r="T31" s="174">
        <v>5</v>
      </c>
      <c r="U31" s="174">
        <v>6</v>
      </c>
      <c r="V31" s="174">
        <v>5</v>
      </c>
      <c r="W31" s="176">
        <v>5</v>
      </c>
      <c r="X31" s="177">
        <f t="shared" si="1"/>
        <v>47</v>
      </c>
      <c r="Y31" s="178">
        <f t="shared" si="2"/>
        <v>93</v>
      </c>
      <c r="Z31" s="179">
        <f t="shared" si="3"/>
        <v>80</v>
      </c>
      <c r="AA31" s="180">
        <f t="shared" si="4"/>
        <v>8</v>
      </c>
      <c r="AC31" s="181">
        <f t="shared" si="5"/>
        <v>13</v>
      </c>
      <c r="AD31" s="182">
        <v>1</v>
      </c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0</v>
      </c>
      <c r="AH31" s="183">
        <f>HLOOKUP($AC31,HH!$A$2:$AP$20,H$4+1)</f>
        <v>1</v>
      </c>
      <c r="AI31" s="183">
        <f>HLOOKUP($AC31,HH!$A$2:$AP$20,I$4+1)</f>
        <v>1</v>
      </c>
      <c r="AJ31" s="183">
        <f>HLOOKUP($AC31,HH!$A$2:$AP$20,J$4+1)</f>
        <v>1</v>
      </c>
      <c r="AK31" s="183">
        <f>HLOOKUP($AC31,HH!$A$2:$AP$20,K$4+1)</f>
        <v>1</v>
      </c>
      <c r="AL31" s="183">
        <f>HLOOKUP($AC31,HH!$A$2:$AP$20,L$4+1)</f>
        <v>0</v>
      </c>
      <c r="AM31" s="183">
        <f>HLOOKUP($AC31,HH!$A$2:$AP$20,M$4+1)</f>
        <v>1</v>
      </c>
      <c r="AN31" s="183"/>
      <c r="AO31" s="183">
        <f>HLOOKUP($AC31,HH!$A$2:$AP$20,O$4+1)</f>
        <v>1</v>
      </c>
      <c r="AP31" s="183">
        <f>HLOOKUP($AC31,HH!$A$2:$AP$20,P$4+1)</f>
        <v>0</v>
      </c>
      <c r="AQ31" s="183">
        <f>HLOOKUP($AC31,HH!$A$2:$AP$20,Q$4+1)</f>
        <v>1</v>
      </c>
      <c r="AR31" s="183">
        <f>HLOOKUP($AC31,HH!$A$2:$AP$20,R$4+1)</f>
        <v>1</v>
      </c>
      <c r="AS31" s="183">
        <f>HLOOKUP($AC31,HH!$A$2:$AP$20,S$4+1)</f>
        <v>1</v>
      </c>
      <c r="AT31" s="183">
        <f>HLOOKUP($AC31,HH!$A$2:$AP$20,T$4+1)</f>
        <v>0</v>
      </c>
      <c r="AU31" s="183">
        <f>HLOOKUP($AC31,HH!$A$2:$AP$20,U$4+1)</f>
        <v>1</v>
      </c>
      <c r="AV31" s="183">
        <f>HLOOKUP($AC31,HH!$A$2:$AP$20,V$4+1)</f>
        <v>0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28.1</v>
      </c>
      <c r="C32" s="173">
        <f t="shared" si="0"/>
        <v>29</v>
      </c>
      <c r="D32" s="173">
        <f t="shared" si="6"/>
        <v>22</v>
      </c>
      <c r="E32" s="174">
        <v>5</v>
      </c>
      <c r="F32" s="175">
        <v>5</v>
      </c>
      <c r="G32" s="174">
        <v>3</v>
      </c>
      <c r="H32" s="174">
        <v>5</v>
      </c>
      <c r="I32" s="174">
        <v>6</v>
      </c>
      <c r="J32" s="174">
        <v>8</v>
      </c>
      <c r="K32" s="174">
        <v>8</v>
      </c>
      <c r="L32" s="174">
        <v>6</v>
      </c>
      <c r="M32" s="174">
        <v>8</v>
      </c>
      <c r="N32" s="134">
        <f t="shared" si="7"/>
        <v>54</v>
      </c>
      <c r="O32" s="176">
        <v>6</v>
      </c>
      <c r="P32" s="174">
        <v>7</v>
      </c>
      <c r="Q32" s="174">
        <v>6</v>
      </c>
      <c r="R32" s="174">
        <v>4</v>
      </c>
      <c r="S32" s="174">
        <v>6</v>
      </c>
      <c r="T32" s="174">
        <v>5</v>
      </c>
      <c r="U32" s="174">
        <v>7</v>
      </c>
      <c r="V32" s="174">
        <v>5</v>
      </c>
      <c r="W32" s="176">
        <v>5</v>
      </c>
      <c r="X32" s="177">
        <f t="shared" si="1"/>
        <v>51</v>
      </c>
      <c r="Y32" s="178">
        <f t="shared" si="2"/>
        <v>105</v>
      </c>
      <c r="Z32" s="179">
        <f t="shared" si="3"/>
        <v>83</v>
      </c>
      <c r="AA32" s="180">
        <f t="shared" si="4"/>
        <v>11</v>
      </c>
      <c r="AC32" s="181">
        <f t="shared" si="5"/>
        <v>22</v>
      </c>
      <c r="AD32" s="182">
        <v>4</v>
      </c>
      <c r="AE32" s="183">
        <f>HLOOKUP($AC32,HH!$A$2:$AP$20,E$4+1)</f>
        <v>1</v>
      </c>
      <c r="AF32" s="183">
        <f>HLOOKUP($AC32,HH!$A$2:$AP$20,F$4+1)</f>
        <v>2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1</v>
      </c>
      <c r="AK32" s="183">
        <f>HLOOKUP($AC32,HH!$A$2:$AP$20,K$4+1)</f>
        <v>1</v>
      </c>
      <c r="AL32" s="183">
        <f>HLOOKUP($AC32,HH!$A$2:$AP$20,L$4+1)</f>
        <v>1</v>
      </c>
      <c r="AM32" s="183">
        <f>HLOOKUP($AC32,HH!$A$2:$AP$20,M$4+1)</f>
        <v>2</v>
      </c>
      <c r="AN32" s="183"/>
      <c r="AO32" s="183">
        <f>HLOOKUP($AC32,HH!$A$2:$AP$20,O$4+1)</f>
        <v>2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2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19</v>
      </c>
      <c r="D33" s="173">
        <v>0</v>
      </c>
      <c r="E33" s="174">
        <v>5</v>
      </c>
      <c r="F33" s="175">
        <v>6</v>
      </c>
      <c r="G33" s="174">
        <v>3</v>
      </c>
      <c r="H33" s="174">
        <v>5</v>
      </c>
      <c r="I33" s="174">
        <v>5</v>
      </c>
      <c r="J33" s="174">
        <v>6</v>
      </c>
      <c r="K33" s="174">
        <v>3</v>
      </c>
      <c r="L33" s="174">
        <v>8</v>
      </c>
      <c r="M33" s="174">
        <v>6</v>
      </c>
      <c r="N33" s="134">
        <f t="shared" si="7"/>
        <v>47</v>
      </c>
      <c r="O33" s="176">
        <v>7</v>
      </c>
      <c r="P33" s="174">
        <v>7</v>
      </c>
      <c r="Q33" s="174">
        <v>7</v>
      </c>
      <c r="R33" s="174">
        <v>4</v>
      </c>
      <c r="S33" s="174">
        <v>6</v>
      </c>
      <c r="T33" s="174">
        <v>5</v>
      </c>
      <c r="U33" s="174">
        <v>4</v>
      </c>
      <c r="V33" s="174">
        <v>4</v>
      </c>
      <c r="W33" s="176">
        <v>6</v>
      </c>
      <c r="X33" s="177">
        <f t="shared" si="1"/>
        <v>50</v>
      </c>
      <c r="Y33" s="178">
        <f t="shared" si="2"/>
        <v>97</v>
      </c>
      <c r="Z33" s="179">
        <f t="shared" si="3"/>
        <v>78</v>
      </c>
      <c r="AA33" s="180">
        <f t="shared" si="4"/>
        <v>6</v>
      </c>
      <c r="AC33" s="181">
        <f t="shared" si="5"/>
        <v>19</v>
      </c>
      <c r="AD33" s="182">
        <v>1</v>
      </c>
      <c r="AE33" s="183">
        <f>HLOOKUP($AC33,HH!$A$2:$AP$20,E$4+1)</f>
        <v>1</v>
      </c>
      <c r="AF33" s="183">
        <f>HLOOKUP($AC33,HH!$A$2:$AP$20,F$4+1)</f>
        <v>2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85" t="s">
        <v>43</v>
      </c>
      <c r="B34" s="186">
        <v>17.399999999999999</v>
      </c>
      <c r="C34" s="173">
        <f>_xlfn.IFS($A$5:$A$34="Andi Grant",ROUND($B$5:$B$34*($C$2/113)-($B$3-$AA$2),0),$A$5:$A$34&lt;&gt;"Andi Grant",ROUND($B$5:$B$34*($C$3/113)-($B$3-$AA$3),0))</f>
        <v>17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 t="shared" si="7"/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 t="shared" si="1"/>
        <v>0</v>
      </c>
      <c r="Y34" s="178" t="s">
        <v>20</v>
      </c>
      <c r="Z34" s="179" t="s">
        <v>20</v>
      </c>
      <c r="AA34" s="180">
        <f t="shared" si="4"/>
        <v>0</v>
      </c>
      <c r="AC34" s="181">
        <f t="shared" si="5"/>
        <v>17</v>
      </c>
      <c r="AD34" s="182"/>
      <c r="AE34" s="183">
        <f>HLOOKUP($AC34,HH!$A$2:$AP$20,E$4+1)</f>
        <v>1</v>
      </c>
      <c r="AF34" s="183">
        <f>HLOOKUP($AC34,HH!$A$2:$AP$20,F$4+1)</f>
        <v>1</v>
      </c>
      <c r="AG34" s="183">
        <f>HLOOKUP($AC34,HH!$A$2:$AP$20,G$4+1)</f>
        <v>1</v>
      </c>
      <c r="AH34" s="183">
        <f>HLOOKUP($AC34,HH!$A$2:$AP$20,H$4+1)</f>
        <v>1</v>
      </c>
      <c r="AI34" s="183">
        <f>HLOOKUP($AC34,HH!$A$2:$AP$20,I$4+1)</f>
        <v>1</v>
      </c>
      <c r="AJ34" s="183">
        <f>HLOOKUP($AC34,HH!$A$2:$AP$20,J$4+1)</f>
        <v>1</v>
      </c>
      <c r="AK34" s="183">
        <f>HLOOKUP($AC34,HH!$A$2:$AP$20,K$4+1)</f>
        <v>1</v>
      </c>
      <c r="AL34" s="183">
        <f>HLOOKUP($AC34,HH!$A$2:$AP$20,L$4+1)</f>
        <v>1</v>
      </c>
      <c r="AM34" s="183">
        <f>HLOOKUP($AC34,HH!$A$2:$AP$20,M$4+1)</f>
        <v>1</v>
      </c>
      <c r="AN34" s="183"/>
      <c r="AO34" s="183">
        <f>HLOOKUP($AC34,HH!$A$2:$AP$20,O$4+1)</f>
        <v>1</v>
      </c>
      <c r="AP34" s="183">
        <f>HLOOKUP($AC34,HH!$A$2:$AP$20,P$4+1)</f>
        <v>1</v>
      </c>
      <c r="AQ34" s="183">
        <f>HLOOKUP($AC34,HH!$A$2:$AP$20,Q$4+1)</f>
        <v>1</v>
      </c>
      <c r="AR34" s="183">
        <f>HLOOKUP($AC34,HH!$A$2:$AP$20,R$4+1)</f>
        <v>1</v>
      </c>
      <c r="AS34" s="183">
        <f>HLOOKUP($AC34,HH!$A$2:$AP$20,S$4+1)</f>
        <v>1</v>
      </c>
      <c r="AT34" s="183">
        <f>HLOOKUP($AC34,HH!$A$2:$AP$20,T$4+1)</f>
        <v>1</v>
      </c>
      <c r="AU34" s="183">
        <f>HLOOKUP($AC34,HH!$A$2:$AP$20,U$4+1)</f>
        <v>1</v>
      </c>
      <c r="AV34" s="183">
        <f>HLOOKUP($AC34,HH!$A$2:$AP$20,V$4+1)</f>
        <v>0</v>
      </c>
      <c r="AW34" s="183">
        <f>HLOOKUP($AC34,HH!$A$2:$AP$20,W$4+1)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158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124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9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899" priority="33" stopIfTrue="1" operator="equal">
      <formula>E$3-2</formula>
    </cfRule>
  </conditionalFormatting>
  <conditionalFormatting sqref="E13:E20">
    <cfRule type="cellIs" dxfId="898" priority="31" stopIfTrue="1" operator="greaterThan">
      <formula>$E$3+2+AE13</formula>
    </cfRule>
    <cfRule type="cellIs" dxfId="8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896" priority="27" stopIfTrue="1" operator="greaterThan">
      <formula>$F$3+2+AF5</formula>
    </cfRule>
    <cfRule type="cellIs" dxfId="8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894" priority="28" stopIfTrue="1" operator="equal">
      <formula>F$3-1</formula>
    </cfRule>
  </conditionalFormatting>
  <conditionalFormatting sqref="G5:G12 I5:I12 K5:M12 O5:W12 G21:G34 I21:I34 K21:M34 O21:W34 E5:E12 E21:E34">
    <cfRule type="cellIs" dxfId="893" priority="130" stopIfTrue="1" operator="equal">
      <formula>E$3-1</formula>
    </cfRule>
  </conditionalFormatting>
  <conditionalFormatting sqref="G5:G34">
    <cfRule type="cellIs" dxfId="8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8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8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889" priority="51" stopIfTrue="1" operator="equal">
      <formula>G$3-2</formula>
    </cfRule>
    <cfRule type="cellIs" dxfId="8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887" priority="119" stopIfTrue="1" operator="equal">
      <formula>G$3-2</formula>
    </cfRule>
  </conditionalFormatting>
  <conditionalFormatting sqref="G13:I13">
    <cfRule type="cellIs" dxfId="886" priority="84" stopIfTrue="1" operator="equal">
      <formula>G$3-2</formula>
    </cfRule>
  </conditionalFormatting>
  <conditionalFormatting sqref="G5:M12 G21:M34 O5:W12 O21:W34">
    <cfRule type="cellIs" dxfId="885" priority="129" stopIfTrue="1" operator="equal">
      <formula>G$3-2</formula>
    </cfRule>
  </conditionalFormatting>
  <conditionalFormatting sqref="H5:H12 H21:H34 J14:J19 F5:F12 F21:F34">
    <cfRule type="cellIs" dxfId="884" priority="124" stopIfTrue="1" operator="equal">
      <formula>F$3-1</formula>
    </cfRule>
  </conditionalFormatting>
  <conditionalFormatting sqref="H5:H34">
    <cfRule type="cellIs" dxfId="883" priority="118" stopIfTrue="1" operator="greaterThan">
      <formula>$H$3+2+$AH5</formula>
    </cfRule>
  </conditionalFormatting>
  <conditionalFormatting sqref="H13">
    <cfRule type="cellIs" dxfId="8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8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8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879" priority="44" stopIfTrue="1" operator="equal">
      <formula>H$3-2</formula>
    </cfRule>
  </conditionalFormatting>
  <conditionalFormatting sqref="I5:I34">
    <cfRule type="cellIs" dxfId="878" priority="43" stopIfTrue="1" operator="greaterThan">
      <formula>$I$3+2+AI5</formula>
    </cfRule>
  </conditionalFormatting>
  <conditionalFormatting sqref="I13">
    <cfRule type="cellIs" dxfId="8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8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8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874" priority="115" stopIfTrue="1" operator="equal">
      <formula>I$3-2</formula>
    </cfRule>
  </conditionalFormatting>
  <conditionalFormatting sqref="J5:J13">
    <cfRule type="cellIs" dxfId="873" priority="93" stopIfTrue="1" operator="equal">
      <formula>J$3-1</formula>
    </cfRule>
  </conditionalFormatting>
  <conditionalFormatting sqref="J5:J19">
    <cfRule type="cellIs" dxfId="872" priority="91" stopIfTrue="1" operator="greaterThan">
      <formula>$J$3+2+AJ5</formula>
    </cfRule>
  </conditionalFormatting>
  <conditionalFormatting sqref="J13">
    <cfRule type="cellIs" dxfId="871" priority="92" stopIfTrue="1" operator="equal">
      <formula>J$3-2</formula>
    </cfRule>
  </conditionalFormatting>
  <conditionalFormatting sqref="J20">
    <cfRule type="cellIs" dxfId="870" priority="55" stopIfTrue="1" operator="equal">
      <formula>J$3-2</formula>
    </cfRule>
  </conditionalFormatting>
  <conditionalFormatting sqref="J20:J34">
    <cfRule type="cellIs" dxfId="869" priority="54" stopIfTrue="1" operator="greaterThan">
      <formula>$J$3+2+AJ20</formula>
    </cfRule>
    <cfRule type="cellIs" dxfId="8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867" priority="39" stopIfTrue="1" operator="greaterThan">
      <formula>$K$3+2+AK5</formula>
    </cfRule>
  </conditionalFormatting>
  <conditionalFormatting sqref="K20">
    <cfRule type="cellIs" dxfId="866" priority="40" stopIfTrue="1" operator="equal">
      <formula>K$3-2</formula>
    </cfRule>
    <cfRule type="cellIs" dxfId="865" priority="41" stopIfTrue="1" operator="equal">
      <formula>K$3-1</formula>
    </cfRule>
  </conditionalFormatting>
  <conditionalFormatting sqref="K13:M19">
    <cfRule type="cellIs" dxfId="864" priority="81" stopIfTrue="1" operator="equal">
      <formula>K$3-2</formula>
    </cfRule>
    <cfRule type="cellIs" dxfId="863" priority="82" stopIfTrue="1" operator="equal">
      <formula>K$3-1</formula>
    </cfRule>
  </conditionalFormatting>
  <conditionalFormatting sqref="L5:L34">
    <cfRule type="cellIs" dxfId="862" priority="35" stopIfTrue="1" operator="greaterThan">
      <formula>$L$3+2+AL5</formula>
    </cfRule>
  </conditionalFormatting>
  <conditionalFormatting sqref="L20">
    <cfRule type="cellIs" dxfId="861" priority="36" stopIfTrue="1" operator="equal">
      <formula>L$3-2</formula>
    </cfRule>
    <cfRule type="cellIs" dxfId="8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8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858" priority="57" stopIfTrue="1" operator="greaterThan">
      <formula>$M$3+2+AM13</formula>
    </cfRule>
  </conditionalFormatting>
  <conditionalFormatting sqref="M20">
    <cfRule type="cellIs" dxfId="857" priority="58" stopIfTrue="1" operator="equal">
      <formula>M$3-2</formula>
    </cfRule>
    <cfRule type="cellIs" dxfId="8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855" priority="24" stopIfTrue="1" operator="greaterThan">
      <formula>$O$3+2+AO5</formula>
    </cfRule>
  </conditionalFormatting>
  <conditionalFormatting sqref="O13:O20">
    <cfRule type="cellIs" dxfId="854" priority="25" stopIfTrue="1" operator="equal">
      <formula>O$3-1</formula>
    </cfRule>
    <cfRule type="cellIs" dxfId="853" priority="26" stopIfTrue="1" operator="equal">
      <formula>O$3-2</formula>
    </cfRule>
  </conditionalFormatting>
  <conditionalFormatting sqref="O5:W19">
    <cfRule type="cellIs" dxfId="852" priority="95" stopIfTrue="1" operator="equal">
      <formula>0</formula>
    </cfRule>
  </conditionalFormatting>
  <conditionalFormatting sqref="O20:W34">
    <cfRule type="cellIs" dxfId="851" priority="61" stopIfTrue="1" operator="equal">
      <formula>0</formula>
    </cfRule>
  </conditionalFormatting>
  <conditionalFormatting sqref="P5:P19">
    <cfRule type="cellIs" dxfId="850" priority="100" stopIfTrue="1" operator="greaterThan">
      <formula>$P$3+2+AP5</formula>
    </cfRule>
  </conditionalFormatting>
  <conditionalFormatting sqref="P13">
    <cfRule type="cellIs" dxfId="849" priority="101" stopIfTrue="1" operator="equal">
      <formula>P$3-2</formula>
    </cfRule>
    <cfRule type="cellIs" dxfId="8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847" priority="67" stopIfTrue="1" operator="equal">
      <formula>P$3-2</formula>
    </cfRule>
    <cfRule type="cellIs" dxfId="8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845" priority="66" stopIfTrue="1" operator="greaterThan">
      <formula>$P$3+2+AP20</formula>
    </cfRule>
  </conditionalFormatting>
  <conditionalFormatting sqref="P14:S19">
    <cfRule type="cellIs" dxfId="844" priority="126" stopIfTrue="1" operator="equal">
      <formula>P$3-2</formula>
    </cfRule>
    <cfRule type="cellIs" dxfId="8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842" priority="104" stopIfTrue="1" operator="greaterThan">
      <formula>$Q$3+2+AQ5</formula>
    </cfRule>
  </conditionalFormatting>
  <conditionalFormatting sqref="Q13">
    <cfRule type="cellIs" dxfId="841" priority="105" stopIfTrue="1" operator="equal">
      <formula>Q$3-2</formula>
    </cfRule>
    <cfRule type="cellIs" dxfId="8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839" priority="71" stopIfTrue="1" operator="equal">
      <formula>Q$3-2</formula>
    </cfRule>
    <cfRule type="cellIs" dxfId="8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837" priority="70" stopIfTrue="1" operator="greaterThan">
      <formula>$Q$3+2+AQ20</formula>
    </cfRule>
  </conditionalFormatting>
  <conditionalFormatting sqref="R5:R19">
    <cfRule type="cellIs" dxfId="836" priority="96" stopIfTrue="1" operator="greaterThan">
      <formula>$R$3+2+AR5</formula>
    </cfRule>
  </conditionalFormatting>
  <conditionalFormatting sqref="R13">
    <cfRule type="cellIs" dxfId="835" priority="97" stopIfTrue="1" operator="equal">
      <formula>R$3-2</formula>
    </cfRule>
    <cfRule type="cellIs" dxfId="8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833" priority="63" stopIfTrue="1" operator="equal">
      <formula>R$3-2</formula>
    </cfRule>
    <cfRule type="cellIs" dxfId="8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831" priority="62" stopIfTrue="1" operator="greaterThan">
      <formula>$R$3+2+AR20</formula>
    </cfRule>
  </conditionalFormatting>
  <conditionalFormatting sqref="S5:S19">
    <cfRule type="cellIs" dxfId="830" priority="108" stopIfTrue="1" operator="greaterThan">
      <formula>$S$3+2+AS5</formula>
    </cfRule>
  </conditionalFormatting>
  <conditionalFormatting sqref="S13">
    <cfRule type="cellIs" dxfId="829" priority="109" stopIfTrue="1" operator="equal">
      <formula>S$3-2</formula>
    </cfRule>
    <cfRule type="cellIs" dxfId="8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827" priority="75" stopIfTrue="1" operator="equal">
      <formula>S$3-2</formula>
    </cfRule>
    <cfRule type="cellIs" dxfId="8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825" priority="74" stopIfTrue="1" operator="greaterThan">
      <formula>$S$3+2+AS20</formula>
    </cfRule>
  </conditionalFormatting>
  <conditionalFormatting sqref="T5:T34">
    <cfRule type="cellIs" dxfId="824" priority="7" stopIfTrue="1" operator="greaterThan">
      <formula>$T$3+2+AT5</formula>
    </cfRule>
  </conditionalFormatting>
  <conditionalFormatting sqref="T20">
    <cfRule type="cellIs" dxfId="823" priority="8" stopIfTrue="1" operator="equal">
      <formula>T$3-2</formula>
    </cfRule>
    <cfRule type="cellIs" dxfId="8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821" priority="78" stopIfTrue="1" operator="equal">
      <formula>T$3-2</formula>
    </cfRule>
    <cfRule type="cellIs" dxfId="8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819" priority="20" stopIfTrue="1" operator="greaterThan">
      <formula>$U$3+2+AU5</formula>
    </cfRule>
  </conditionalFormatting>
  <conditionalFormatting sqref="U20">
    <cfRule type="cellIs" dxfId="818" priority="21" stopIfTrue="1" operator="equal">
      <formula>U$3-2</formula>
    </cfRule>
    <cfRule type="cellIs" dxfId="8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816" priority="16" stopIfTrue="1" operator="greaterThan">
      <formula>$V$3+2+AV5</formula>
    </cfRule>
  </conditionalFormatting>
  <conditionalFormatting sqref="V20">
    <cfRule type="cellIs" dxfId="815" priority="17" stopIfTrue="1" operator="equal">
      <formula>V$3-2</formula>
    </cfRule>
    <cfRule type="cellIs" dxfId="8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813" priority="12" stopIfTrue="1" operator="greaterThan">
      <formula>$W$3+2+AW5</formula>
    </cfRule>
  </conditionalFormatting>
  <conditionalFormatting sqref="W20">
    <cfRule type="cellIs" dxfId="812" priority="13" stopIfTrue="1" operator="equal">
      <formula>W$3-2</formula>
    </cfRule>
    <cfRule type="cellIs" dxfId="8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810" priority="112" operator="equal">
      <formula>0</formula>
    </cfRule>
  </conditionalFormatting>
  <conditionalFormatting sqref="Y5:Y34 Y2">
    <cfRule type="cellIs" dxfId="809" priority="136" operator="lessThanOrEqual">
      <formula>$Y$2</formula>
    </cfRule>
  </conditionalFormatting>
  <conditionalFormatting sqref="Y5:Y34">
    <cfRule type="cellIs" dxfId="808" priority="133" operator="equal">
      <formula>0</formula>
    </cfRule>
  </conditionalFormatting>
  <conditionalFormatting sqref="Y20">
    <cfRule type="cellIs" dxfId="807" priority="6" stopIfTrue="1" operator="equal">
      <formula>0</formula>
    </cfRule>
  </conditionalFormatting>
  <conditionalFormatting sqref="Y36:Y1048576">
    <cfRule type="cellIs" dxfId="806" priority="5" operator="equal">
      <formula>0</formula>
    </cfRule>
  </conditionalFormatting>
  <conditionalFormatting sqref="Z2 Z5:Z34">
    <cfRule type="cellIs" dxfId="805" priority="125" operator="equal">
      <formula>0</formula>
    </cfRule>
    <cfRule type="cellIs" dxfId="8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803" priority="2" operator="lessThanOrEqual">
      <formula>-7</formula>
    </cfRule>
  </conditionalFormatting>
  <conditionalFormatting sqref="AA5:AA34">
    <cfRule type="cellIs" dxfId="802" priority="3" stopIfTrue="1" operator="lessThan">
      <formula>-10</formula>
    </cfRule>
    <cfRule type="cellIs" dxfId="8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xr:uid="{00000000-0004-0000-0A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W39"/>
  <sheetViews>
    <sheetView workbookViewId="0">
      <pane xSplit="3" ySplit="3" topLeftCell="D4" activePane="bottomRight" state="frozen"/>
      <selection activeCell="Y34" sqref="Y3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78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119</v>
      </c>
      <c r="D2" s="215">
        <v>119</v>
      </c>
      <c r="E2" s="210">
        <v>7</v>
      </c>
      <c r="F2" s="210">
        <v>13</v>
      </c>
      <c r="G2" s="210">
        <v>1</v>
      </c>
      <c r="H2" s="210">
        <v>3</v>
      </c>
      <c r="I2" s="210">
        <v>17</v>
      </c>
      <c r="J2" s="210">
        <v>9</v>
      </c>
      <c r="K2" s="210">
        <v>15</v>
      </c>
      <c r="L2" s="210">
        <v>11</v>
      </c>
      <c r="M2" s="210">
        <v>5</v>
      </c>
      <c r="N2" s="212"/>
      <c r="O2" s="210">
        <v>4</v>
      </c>
      <c r="P2" s="210">
        <v>2</v>
      </c>
      <c r="Q2" s="210">
        <v>16</v>
      </c>
      <c r="R2" s="210">
        <v>12</v>
      </c>
      <c r="S2" s="210">
        <v>18</v>
      </c>
      <c r="T2" s="210">
        <v>14</v>
      </c>
      <c r="U2" s="210">
        <v>8</v>
      </c>
      <c r="V2" s="210">
        <v>6</v>
      </c>
      <c r="W2" s="216">
        <v>10</v>
      </c>
      <c r="X2" s="135"/>
      <c r="Y2" s="143">
        <f>MIN(Y5:Y33)</f>
        <v>79</v>
      </c>
      <c r="Z2" s="144">
        <f>MIN(Z5:Z33)</f>
        <v>74</v>
      </c>
      <c r="AA2" s="204">
        <v>68.900000000000006</v>
      </c>
      <c r="AB2" s="205">
        <v>68.900000000000006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129</v>
      </c>
      <c r="B3" s="149">
        <v>71</v>
      </c>
      <c r="C3" s="150">
        <v>126</v>
      </c>
      <c r="D3" s="151">
        <v>116</v>
      </c>
      <c r="E3" s="152">
        <v>4</v>
      </c>
      <c r="F3" s="153">
        <v>3</v>
      </c>
      <c r="G3" s="152">
        <v>4</v>
      </c>
      <c r="H3" s="152">
        <v>5</v>
      </c>
      <c r="I3" s="152">
        <v>3</v>
      </c>
      <c r="J3" s="152">
        <v>4</v>
      </c>
      <c r="K3" s="152">
        <v>5</v>
      </c>
      <c r="L3" s="152">
        <v>4</v>
      </c>
      <c r="M3" s="152">
        <v>4</v>
      </c>
      <c r="N3" s="154">
        <f>SUM(E3:M3)</f>
        <v>36</v>
      </c>
      <c r="O3" s="152">
        <v>4</v>
      </c>
      <c r="P3" s="152">
        <v>5</v>
      </c>
      <c r="Q3" s="152">
        <v>3</v>
      </c>
      <c r="R3" s="152">
        <v>4</v>
      </c>
      <c r="S3" s="152">
        <v>4</v>
      </c>
      <c r="T3" s="152">
        <v>3</v>
      </c>
      <c r="U3" s="152">
        <v>4</v>
      </c>
      <c r="V3" s="152">
        <v>4</v>
      </c>
      <c r="W3" s="152">
        <v>4</v>
      </c>
      <c r="X3" s="155">
        <f>SUM(O3:W3)</f>
        <v>35</v>
      </c>
      <c r="Y3" s="154">
        <f>SUM(N3,X3)</f>
        <v>71</v>
      </c>
      <c r="Z3" s="156">
        <f>MIN(Z4:Z47)</f>
        <v>74</v>
      </c>
      <c r="AA3" s="157">
        <v>69.599999999999994</v>
      </c>
      <c r="AB3" s="157">
        <v>65.099999999999994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217">
        <v>11</v>
      </c>
      <c r="F4" s="218">
        <v>9</v>
      </c>
      <c r="G4" s="217">
        <v>3</v>
      </c>
      <c r="H4" s="217">
        <v>7</v>
      </c>
      <c r="I4" s="217">
        <v>17</v>
      </c>
      <c r="J4" s="217">
        <v>15</v>
      </c>
      <c r="K4" s="217">
        <v>1</v>
      </c>
      <c r="L4" s="217">
        <v>13</v>
      </c>
      <c r="M4" s="217">
        <v>5</v>
      </c>
      <c r="N4" s="219"/>
      <c r="O4" s="220">
        <v>6</v>
      </c>
      <c r="P4" s="217">
        <v>2</v>
      </c>
      <c r="Q4" s="217">
        <v>14</v>
      </c>
      <c r="R4" s="220">
        <v>18</v>
      </c>
      <c r="S4" s="217">
        <v>10</v>
      </c>
      <c r="T4" s="217">
        <v>16</v>
      </c>
      <c r="U4" s="217">
        <v>12</v>
      </c>
      <c r="V4" s="217">
        <v>8</v>
      </c>
      <c r="W4" s="217">
        <v>4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22.3</v>
      </c>
      <c r="C5" s="173">
        <f t="shared" ref="C5:C33" si="0">_xlfn.IFS($A$5:$A$33="Andi Grant",ROUND($B$5:$B$33*($C$2/113)-($B$3-$AA$2),0),$A$5:$A$33&lt;&gt;"Andi Grant",ROUND($B$5:$B$33*($C$3/113)-($B$3-$AA$3),0))</f>
        <v>23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4" si="1">SUM(O5:W5)</f>
        <v>0</v>
      </c>
      <c r="Y5" s="178" t="s">
        <v>20</v>
      </c>
      <c r="Z5" s="179" t="s">
        <v>20</v>
      </c>
      <c r="AA5" s="180">
        <f t="shared" ref="AA5:AA33" si="2">IF(X5&gt;0,ROUND(Y5-($AC$5:$AC$33+$B$3),0),0)</f>
        <v>0</v>
      </c>
      <c r="AC5" s="181">
        <f t="shared" ref="AC5:AC34" si="3">IF(D5&gt;0,D5,C5)</f>
        <v>23</v>
      </c>
      <c r="AD5" s="182"/>
      <c r="AE5" s="183">
        <f>HLOOKUP($AC5,HH!$A$2:$AP$20,E$4+1)</f>
        <v>1</v>
      </c>
      <c r="AF5" s="183">
        <f>HLOOKUP($AC5,HH!$A$2:$AP$20,F$4+1)</f>
        <v>1</v>
      </c>
      <c r="AG5" s="183">
        <f>HLOOKUP($AC5,HH!$A$2:$AP$20,G$4+1)</f>
        <v>2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2</v>
      </c>
      <c r="AL5" s="183">
        <f>HLOOKUP($AC5,HH!$A$2:$AP$20,L$4+1)</f>
        <v>1</v>
      </c>
      <c r="AM5" s="183">
        <f>HLOOKUP($AC5,HH!$A$2:$AP$20,M$4+1)</f>
        <v>2</v>
      </c>
      <c r="AN5" s="183"/>
      <c r="AO5" s="183">
        <f>HLOOKUP($AC5,HH!$A$2:$AP$20,O$4+1)</f>
        <v>1</v>
      </c>
      <c r="AP5" s="183">
        <f>HLOOKUP($AC5,HH!$A$2:$AP$20,P$4+1)</f>
        <v>2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2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9</v>
      </c>
      <c r="D6" s="173">
        <f t="shared" ref="D6:D32" si="4">_xlfn.IFS($A$5:$A$33="Andi Grant",ROUND($B$5:$B$33*($D$2/113)-($B$3-$AB$2),0),$A$5:$A$33&lt;&gt;"Andi Grant",ROUND($B$5:$B$33*($D$3/113)-($B$3-$AB$3),0))</f>
        <v>9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4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2"/>
        <v>0</v>
      </c>
      <c r="AC6" s="181">
        <f t="shared" si="3"/>
        <v>9</v>
      </c>
      <c r="AD6" s="182"/>
      <c r="AE6" s="183">
        <f>HLOOKUP($AC6,HH!$A$2:$AP$20,E$4+1)</f>
        <v>0</v>
      </c>
      <c r="AF6" s="183">
        <f>HLOOKUP($AC6,HH!$A$2:$AP$20,F$4+1)</f>
        <v>1</v>
      </c>
      <c r="AG6" s="183">
        <f>HLOOKUP($AC6,HH!$A$2:$AP$20,G$4+1)</f>
        <v>1</v>
      </c>
      <c r="AH6" s="183">
        <f>HLOOKUP($AC6,HH!$A$2:$AP$20,H$4+1)</f>
        <v>1</v>
      </c>
      <c r="AI6" s="183">
        <f>HLOOKUP($AC6,HH!$A$2:$AP$20,I$4+1)</f>
        <v>0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0</v>
      </c>
      <c r="AM6" s="183">
        <f>HLOOKUP($AC6,HH!$A$2:$AP$20,M$4+1)</f>
        <v>1</v>
      </c>
      <c r="AN6" s="183"/>
      <c r="AO6" s="183">
        <f>HLOOKUP($AC6,HH!$A$2:$AP$20,O$4+1)</f>
        <v>1</v>
      </c>
      <c r="AP6" s="183">
        <f>HLOOKUP($AC6,HH!$A$2:$AP$20,P$4+1)</f>
        <v>1</v>
      </c>
      <c r="AQ6" s="183">
        <f>HLOOKUP($AC6,HH!$A$2:$AP$20,Q$4+1)</f>
        <v>0</v>
      </c>
      <c r="AR6" s="183">
        <f>HLOOKUP($AC6,HH!$A$2:$AP$20,R$4+1)</f>
        <v>0</v>
      </c>
      <c r="AS6" s="183">
        <f>HLOOKUP($AC6,HH!$A$2:$AP$20,S$4+1)</f>
        <v>0</v>
      </c>
      <c r="AT6" s="183">
        <f>HLOOKUP($AC6,HH!$A$2:$AP$20,T$4+1)</f>
        <v>0</v>
      </c>
      <c r="AU6" s="183">
        <f>HLOOKUP($AC6,HH!$A$2:$AP$20,U$4+1)</f>
        <v>0</v>
      </c>
      <c r="AV6" s="183">
        <f>HLOOKUP($AC6,HH!$A$2:$AP$20,V$4+1)</f>
        <v>1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26.4</v>
      </c>
      <c r="C7" s="173">
        <f t="shared" si="0"/>
        <v>28</v>
      </c>
      <c r="D7" s="173">
        <f t="shared" si="4"/>
        <v>21</v>
      </c>
      <c r="E7" s="174">
        <v>6</v>
      </c>
      <c r="F7" s="175">
        <v>5</v>
      </c>
      <c r="G7" s="174">
        <v>6</v>
      </c>
      <c r="H7" s="174">
        <v>6</v>
      </c>
      <c r="I7" s="174">
        <v>4</v>
      </c>
      <c r="J7" s="174">
        <v>4</v>
      </c>
      <c r="K7" s="174">
        <v>6</v>
      </c>
      <c r="L7" s="174">
        <v>7</v>
      </c>
      <c r="M7" s="174">
        <v>6</v>
      </c>
      <c r="N7" s="134">
        <f t="shared" si="5"/>
        <v>50</v>
      </c>
      <c r="O7" s="176">
        <v>6</v>
      </c>
      <c r="P7" s="174">
        <v>6</v>
      </c>
      <c r="Q7" s="174">
        <v>4</v>
      </c>
      <c r="R7" s="174">
        <v>5</v>
      </c>
      <c r="S7" s="174">
        <v>6</v>
      </c>
      <c r="T7" s="176">
        <v>6</v>
      </c>
      <c r="U7" s="174">
        <v>5</v>
      </c>
      <c r="V7" s="174">
        <v>6</v>
      </c>
      <c r="W7" s="176">
        <v>5</v>
      </c>
      <c r="X7" s="177">
        <f t="shared" si="1"/>
        <v>49</v>
      </c>
      <c r="Y7" s="178">
        <f t="shared" ref="Y7:Y34" si="6">SUM(N7+X7)</f>
        <v>99</v>
      </c>
      <c r="Z7" s="179">
        <f t="shared" ref="Z7:Z34" si="7">IF(AC7&lt;37,(SUM(ROUND(Y7-AC7,0))),"")</f>
        <v>78</v>
      </c>
      <c r="AA7" s="180">
        <f t="shared" si="2"/>
        <v>7</v>
      </c>
      <c r="AC7" s="181">
        <f t="shared" si="3"/>
        <v>21</v>
      </c>
      <c r="AD7" s="182">
        <v>1</v>
      </c>
      <c r="AE7" s="183">
        <f>HLOOKUP($AC7,HH!$A$2:$AP$20,E$4+1)</f>
        <v>1</v>
      </c>
      <c r="AF7" s="183">
        <f>HLOOKUP($AC7,HH!$A$2:$AP$20,F$4+1)</f>
        <v>1</v>
      </c>
      <c r="AG7" s="183">
        <f>HLOOKUP($AC7,HH!$A$2:$AP$20,G$4+1)</f>
        <v>2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2</v>
      </c>
      <c r="AL7" s="183">
        <f>HLOOKUP($AC7,HH!$A$2:$AP$20,L$4+1)</f>
        <v>1</v>
      </c>
      <c r="AM7" s="183">
        <f>HLOOKUP($AC7,HH!$A$2:$AP$20,M$4+1)</f>
        <v>1</v>
      </c>
      <c r="AN7" s="183"/>
      <c r="AO7" s="183">
        <f>HLOOKUP($AC7,HH!$A$2:$AP$20,O$4+1)</f>
        <v>1</v>
      </c>
      <c r="AP7" s="183">
        <f>HLOOKUP($AC7,HH!$A$2:$AP$20,P$4+1)</f>
        <v>2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31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5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2"/>
        <v>0</v>
      </c>
      <c r="AC8" s="181">
        <f t="shared" si="3"/>
        <v>31</v>
      </c>
      <c r="AD8" s="182"/>
      <c r="AE8" s="183">
        <f>HLOOKUP($AC8,HH!$A$2:$AP$20,E$4+1)</f>
        <v>2</v>
      </c>
      <c r="AF8" s="183">
        <f>HLOOKUP($AC8,HH!$A$2:$AP$20,F$4+1)</f>
        <v>2</v>
      </c>
      <c r="AG8" s="183">
        <f>HLOOKUP($AC8,HH!$A$2:$AP$20,G$4+1)</f>
        <v>2</v>
      </c>
      <c r="AH8" s="183">
        <f>HLOOKUP($AC8,HH!$A$2:$AP$20,H$4+1)</f>
        <v>2</v>
      </c>
      <c r="AI8" s="183">
        <f>HLOOKUP($AC8,HH!$A$2:$AP$20,I$4+1)</f>
        <v>1</v>
      </c>
      <c r="AJ8" s="183">
        <f>HLOOKUP($AC8,HH!$A$2:$AP$20,J$4+1)</f>
        <v>1</v>
      </c>
      <c r="AK8" s="183">
        <f>HLOOKUP($AC8,HH!$A$2:$AP$20,K$4+1)</f>
        <v>2</v>
      </c>
      <c r="AL8" s="183">
        <f>HLOOKUP($AC8,HH!$A$2:$AP$20,L$4+1)</f>
        <v>2</v>
      </c>
      <c r="AM8" s="183">
        <f>HLOOKUP($AC8,HH!$A$2:$AP$20,M$4+1)</f>
        <v>2</v>
      </c>
      <c r="AN8" s="183"/>
      <c r="AO8" s="183">
        <f>HLOOKUP($AC8,HH!$A$2:$AP$20,O$4+1)</f>
        <v>2</v>
      </c>
      <c r="AP8" s="183">
        <f>HLOOKUP($AC8,HH!$A$2:$AP$20,P$4+1)</f>
        <v>2</v>
      </c>
      <c r="AQ8" s="183">
        <f>HLOOKUP($AC8,HH!$A$2:$AP$20,Q$4+1)</f>
        <v>1</v>
      </c>
      <c r="AR8" s="183">
        <f>HLOOKUP($AC8,HH!$A$2:$AP$20,R$4+1)</f>
        <v>1</v>
      </c>
      <c r="AS8" s="183">
        <f>HLOOKUP($AC8,HH!$A$2:$AP$20,S$4+1)</f>
        <v>2</v>
      </c>
      <c r="AT8" s="183">
        <f>HLOOKUP($AC8,HH!$A$2:$AP$20,T$4+1)</f>
        <v>1</v>
      </c>
      <c r="AU8" s="183">
        <f>HLOOKUP($AC8,HH!$A$2:$AP$20,U$4+1)</f>
        <v>2</v>
      </c>
      <c r="AV8" s="183">
        <f>HLOOKUP($AC8,HH!$A$2:$AP$20,V$4+1)</f>
        <v>2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17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181">
        <f t="shared" si="3"/>
        <v>17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1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0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12</v>
      </c>
      <c r="D10" s="173">
        <v>0</v>
      </c>
      <c r="E10" s="174">
        <v>5</v>
      </c>
      <c r="F10" s="175">
        <v>4</v>
      </c>
      <c r="G10" s="174">
        <v>3</v>
      </c>
      <c r="H10" s="174">
        <v>5</v>
      </c>
      <c r="I10" s="174">
        <v>3</v>
      </c>
      <c r="J10" s="174">
        <v>5</v>
      </c>
      <c r="K10" s="174">
        <v>7</v>
      </c>
      <c r="L10" s="174">
        <v>6</v>
      </c>
      <c r="M10" s="174">
        <v>5</v>
      </c>
      <c r="N10" s="134">
        <f t="shared" si="5"/>
        <v>43</v>
      </c>
      <c r="O10" s="176">
        <v>4</v>
      </c>
      <c r="P10" s="174">
        <v>6</v>
      </c>
      <c r="Q10" s="174">
        <v>6</v>
      </c>
      <c r="R10" s="174">
        <v>5</v>
      </c>
      <c r="S10" s="174">
        <v>4</v>
      </c>
      <c r="T10" s="174">
        <v>4</v>
      </c>
      <c r="U10" s="174">
        <v>4</v>
      </c>
      <c r="V10" s="174">
        <v>5</v>
      </c>
      <c r="W10" s="176">
        <v>5</v>
      </c>
      <c r="X10" s="177">
        <f t="shared" si="1"/>
        <v>43</v>
      </c>
      <c r="Y10" s="178">
        <f t="shared" si="6"/>
        <v>86</v>
      </c>
      <c r="Z10" s="179">
        <f t="shared" si="7"/>
        <v>74</v>
      </c>
      <c r="AA10" s="180">
        <f t="shared" si="2"/>
        <v>3</v>
      </c>
      <c r="AC10" s="181">
        <f t="shared" si="3"/>
        <v>12</v>
      </c>
      <c r="AD10" s="182">
        <v>2</v>
      </c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1</v>
      </c>
      <c r="AH10" s="183">
        <f>HLOOKUP($AC10,HH!$A$2:$AP$20,H$4+1)</f>
        <v>1</v>
      </c>
      <c r="AI10" s="183">
        <f>HLOOKUP($AC10,HH!$A$2:$AP$20,I$4+1)</f>
        <v>0</v>
      </c>
      <c r="AJ10" s="183">
        <f>HLOOKUP($AC10,HH!$A$2:$AP$20,J$4+1)</f>
        <v>0</v>
      </c>
      <c r="AK10" s="183">
        <f>HLOOKUP($AC10,HH!$A$2:$AP$20,K$4+1)</f>
        <v>1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1</v>
      </c>
      <c r="AP10" s="183">
        <f>HLOOKUP($AC10,HH!$A$2:$AP$20,P$4+1)</f>
        <v>1</v>
      </c>
      <c r="AQ10" s="183">
        <f>HLOOKUP($AC10,HH!$A$2:$AP$20,Q$4+1)</f>
        <v>0</v>
      </c>
      <c r="AR10" s="183">
        <f>HLOOKUP($AC10,HH!$A$2:$AP$20,R$4+1)</f>
        <v>0</v>
      </c>
      <c r="AS10" s="183">
        <f>HLOOKUP($AC10,HH!$A$2:$AP$20,S$4+1)</f>
        <v>1</v>
      </c>
      <c r="AT10" s="183">
        <f>HLOOKUP($AC10,HH!$A$2:$AP$20,T$4+1)</f>
        <v>0</v>
      </c>
      <c r="AU10" s="183">
        <f>HLOOKUP($AC10,HH!$A$2:$AP$20,U$4+1)</f>
        <v>1</v>
      </c>
      <c r="AV10" s="183">
        <f>HLOOKUP($AC10,HH!$A$2:$AP$20,V$4+1)</f>
        <v>1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11</v>
      </c>
      <c r="AF11" s="183">
        <f>HLOOKUP($AC11,HH!$A$2:$AP$20,F$4+1)</f>
        <v>9</v>
      </c>
      <c r="AG11" s="183">
        <f>HLOOKUP($AC11,HH!$A$2:$AP$20,G$4+1)</f>
        <v>3</v>
      </c>
      <c r="AH11" s="183">
        <f>HLOOKUP($AC11,HH!$A$2:$AP$20,H$4+1)</f>
        <v>7</v>
      </c>
      <c r="AI11" s="183">
        <f>HLOOKUP($AC11,HH!$A$2:$AP$20,I$4+1)</f>
        <v>17</v>
      </c>
      <c r="AJ11" s="183">
        <f>HLOOKUP($AC11,HH!$A$2:$AP$20,J$4+1)</f>
        <v>15</v>
      </c>
      <c r="AK11" s="183">
        <f>HLOOKUP($AC11,HH!$A$2:$AP$20,K$4+1)</f>
        <v>1</v>
      </c>
      <c r="AL11" s="183">
        <f>HLOOKUP($AC11,HH!$A$2:$AP$20,L$4+1)</f>
        <v>13</v>
      </c>
      <c r="AM11" s="183">
        <f>HLOOKUP($AC11,HH!$A$2:$AP$20,M$4+1)</f>
        <v>5</v>
      </c>
      <c r="AN11" s="183"/>
      <c r="AO11" s="183">
        <f>HLOOKUP($AC11,HH!$A$2:$AP$20,O$4+1)</f>
        <v>6</v>
      </c>
      <c r="AP11" s="183">
        <f>HLOOKUP($AC11,HH!$A$2:$AP$20,P$4+1)</f>
        <v>2</v>
      </c>
      <c r="AQ11" s="183">
        <f>HLOOKUP($AC11,HH!$A$2:$AP$20,Q$4+1)</f>
        <v>14</v>
      </c>
      <c r="AR11" s="183">
        <f>HLOOKUP($AC11,HH!$A$2:$AP$20,R$4+1)</f>
        <v>18</v>
      </c>
      <c r="AS11" s="183">
        <f>HLOOKUP($AC11,HH!$A$2:$AP$20,S$4+1)</f>
        <v>10</v>
      </c>
      <c r="AT11" s="183">
        <f>HLOOKUP($AC11,HH!$A$2:$AP$20,T$4+1)</f>
        <v>16</v>
      </c>
      <c r="AU11" s="183">
        <f>HLOOKUP($AC11,HH!$A$2:$AP$20,U$4+1)</f>
        <v>12</v>
      </c>
      <c r="AV11" s="183">
        <f>HLOOKUP($AC11,HH!$A$2:$AP$20,V$4+1)</f>
        <v>8</v>
      </c>
      <c r="AW11" s="183">
        <f>HLOOKUP($AC11,HH!$A$2:$AP$20,W$4+1)</f>
        <v>4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28</v>
      </c>
      <c r="D12" s="173">
        <f t="shared" si="4"/>
        <v>21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5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2"/>
        <v>0</v>
      </c>
      <c r="AC12" s="181">
        <f t="shared" si="3"/>
        <v>21</v>
      </c>
      <c r="AD12" s="182"/>
      <c r="AE12" s="183">
        <f>HLOOKUP($AC12,HH!$A$2:$AP$20,E$4+1)</f>
        <v>1</v>
      </c>
      <c r="AF12" s="183">
        <f>HLOOKUP($AC12,HH!$A$2:$AP$20,F$4+1)</f>
        <v>1</v>
      </c>
      <c r="AG12" s="183">
        <f>HLOOKUP($AC12,HH!$A$2:$AP$20,G$4+1)</f>
        <v>2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1</v>
      </c>
      <c r="AK12" s="183">
        <f>HLOOKUP($AC12,HH!$A$2:$AP$20,K$4+1)</f>
        <v>2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1</v>
      </c>
      <c r="AP12" s="183">
        <f>HLOOKUP($AC12,HH!$A$2:$AP$20,P$4+1)</f>
        <v>2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130</v>
      </c>
      <c r="B13" s="186">
        <v>8</v>
      </c>
      <c r="C13" s="173">
        <f t="shared" si="0"/>
        <v>8</v>
      </c>
      <c r="D13" s="173">
        <v>0</v>
      </c>
      <c r="E13" s="174">
        <v>6</v>
      </c>
      <c r="F13" s="175">
        <v>6</v>
      </c>
      <c r="G13" s="174">
        <v>5</v>
      </c>
      <c r="H13" s="174">
        <v>6</v>
      </c>
      <c r="I13" s="174">
        <v>3</v>
      </c>
      <c r="J13" s="174">
        <v>5</v>
      </c>
      <c r="K13" s="174">
        <v>7</v>
      </c>
      <c r="L13" s="174">
        <v>6</v>
      </c>
      <c r="M13" s="174">
        <v>5</v>
      </c>
      <c r="N13" s="134">
        <f t="shared" si="5"/>
        <v>49</v>
      </c>
      <c r="O13" s="176">
        <v>7</v>
      </c>
      <c r="P13" s="174">
        <v>11</v>
      </c>
      <c r="Q13" s="174">
        <v>5</v>
      </c>
      <c r="R13" s="174">
        <v>7</v>
      </c>
      <c r="S13" s="174">
        <v>5</v>
      </c>
      <c r="T13" s="174">
        <v>4</v>
      </c>
      <c r="U13" s="174">
        <v>5</v>
      </c>
      <c r="V13" s="174">
        <v>5</v>
      </c>
      <c r="W13" s="176">
        <v>6</v>
      </c>
      <c r="X13" s="177">
        <f t="shared" si="1"/>
        <v>55</v>
      </c>
      <c r="Y13" s="178">
        <f t="shared" si="6"/>
        <v>104</v>
      </c>
      <c r="Z13" s="179">
        <f t="shared" si="7"/>
        <v>96</v>
      </c>
      <c r="AA13" s="180">
        <f t="shared" si="2"/>
        <v>25</v>
      </c>
      <c r="AC13" s="181">
        <f t="shared" si="3"/>
        <v>8</v>
      </c>
      <c r="AD13" s="182">
        <v>2</v>
      </c>
      <c r="AE13" s="183">
        <f>HLOOKUP($AC13,HH!$A$2:$AP$20,E$4+1)</f>
        <v>0</v>
      </c>
      <c r="AF13" s="183">
        <f>HLOOKUP($AC13,HH!$A$2:$AP$20,F$4+1)</f>
        <v>0</v>
      </c>
      <c r="AG13" s="183">
        <f>HLOOKUP($AC13,HH!$A$2:$AP$20,G$4+1)</f>
        <v>1</v>
      </c>
      <c r="AH13" s="183">
        <f>HLOOKUP($AC13,HH!$A$2:$AP$20,H$4+1)</f>
        <v>1</v>
      </c>
      <c r="AI13" s="183">
        <f>HLOOKUP($AC13,HH!$A$2:$AP$20,I$4+1)</f>
        <v>0</v>
      </c>
      <c r="AJ13" s="183">
        <f>HLOOKUP($AC13,HH!$A$2:$AP$20,J$4+1)</f>
        <v>0</v>
      </c>
      <c r="AK13" s="183">
        <f>HLOOKUP($AC13,HH!$A$2:$AP$20,K$4+1)</f>
        <v>1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1</v>
      </c>
      <c r="AP13" s="183">
        <f>HLOOKUP($AC13,HH!$A$2:$AP$20,P$4+1)</f>
        <v>1</v>
      </c>
      <c r="AQ13" s="183">
        <f>HLOOKUP($AC13,HH!$A$2:$AP$20,Q$4+1)</f>
        <v>0</v>
      </c>
      <c r="AR13" s="183">
        <f>HLOOKUP($AC13,HH!$A$2:$AP$20,R$4+1)</f>
        <v>0</v>
      </c>
      <c r="AS13" s="183">
        <f>HLOOKUP($AC13,HH!$A$2:$AP$20,S$4+1)</f>
        <v>0</v>
      </c>
      <c r="AT13" s="183">
        <f>HLOOKUP($AC13,HH!$A$2:$AP$20,T$4+1)</f>
        <v>0</v>
      </c>
      <c r="AU13" s="183">
        <f>HLOOKUP($AC13,HH!$A$2:$AP$20,U$4+1)</f>
        <v>0</v>
      </c>
      <c r="AV13" s="183">
        <f>HLOOKUP($AC13,HH!$A$2:$AP$20,V$4+1)</f>
        <v>1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50</v>
      </c>
      <c r="D14" s="173">
        <f t="shared" si="4"/>
        <v>42</v>
      </c>
      <c r="E14" s="174">
        <v>7</v>
      </c>
      <c r="F14" s="175">
        <v>7</v>
      </c>
      <c r="G14" s="174">
        <v>7</v>
      </c>
      <c r="H14" s="174">
        <v>8</v>
      </c>
      <c r="I14" s="174">
        <v>4</v>
      </c>
      <c r="J14" s="174">
        <v>6</v>
      </c>
      <c r="K14" s="174">
        <v>8</v>
      </c>
      <c r="L14" s="174">
        <v>5</v>
      </c>
      <c r="M14" s="174">
        <v>8</v>
      </c>
      <c r="N14" s="134">
        <f t="shared" si="5"/>
        <v>60</v>
      </c>
      <c r="O14" s="176">
        <v>6</v>
      </c>
      <c r="P14" s="174">
        <v>7</v>
      </c>
      <c r="Q14" s="174">
        <v>6</v>
      </c>
      <c r="R14" s="174">
        <v>7</v>
      </c>
      <c r="S14" s="174">
        <v>5</v>
      </c>
      <c r="T14" s="174">
        <v>7</v>
      </c>
      <c r="U14" s="174">
        <v>8</v>
      </c>
      <c r="V14" s="174">
        <v>9</v>
      </c>
      <c r="W14" s="176">
        <v>6</v>
      </c>
      <c r="X14" s="177">
        <f t="shared" si="1"/>
        <v>61</v>
      </c>
      <c r="Y14" s="178">
        <f t="shared" si="6"/>
        <v>121</v>
      </c>
      <c r="Z14" s="179" t="str">
        <f t="shared" si="7"/>
        <v/>
      </c>
      <c r="AA14" s="180">
        <f t="shared" si="2"/>
        <v>8</v>
      </c>
      <c r="AC14" s="181">
        <f t="shared" si="3"/>
        <v>42</v>
      </c>
      <c r="AD14" s="182">
        <v>3</v>
      </c>
      <c r="AE14" s="183">
        <f>HLOOKUP($AC14,HH!$A$2:$AP$20,E$4+1)</f>
        <v>2</v>
      </c>
      <c r="AF14" s="183">
        <f>HLOOKUP($AC14,HH!$A$2:$AP$20,F$4+1)</f>
        <v>2</v>
      </c>
      <c r="AG14" s="183">
        <f>HLOOKUP($AC14,HH!$A$2:$AP$20,G$4+1)</f>
        <v>3</v>
      </c>
      <c r="AH14" s="183">
        <f>HLOOKUP($AC14,HH!$A$2:$AP$20,H$4+1)</f>
        <v>2</v>
      </c>
      <c r="AI14" s="183">
        <f>HLOOKUP($AC14,HH!$A$2:$AP$20,I$4+1)</f>
        <v>2</v>
      </c>
      <c r="AJ14" s="183">
        <f>HLOOKUP($AC14,HH!$A$2:$AP$20,J$4+1)</f>
        <v>2</v>
      </c>
      <c r="AK14" s="183">
        <f>HLOOKUP($AC14,HH!$A$2:$AP$20,K$4+1)</f>
        <v>3</v>
      </c>
      <c r="AL14" s="183">
        <f>HLOOKUP($AC14,HH!$A$2:$AP$20,L$4+1)</f>
        <v>2</v>
      </c>
      <c r="AM14" s="183">
        <f>HLOOKUP($AC14,HH!$A$2:$AP$20,M$4+1)</f>
        <v>3</v>
      </c>
      <c r="AN14" s="183"/>
      <c r="AO14" s="183">
        <f>HLOOKUP($AC14,HH!$A$2:$AP$20,O$4+1)</f>
        <v>2</v>
      </c>
      <c r="AP14" s="183">
        <f>HLOOKUP($AC14,HH!$A$2:$AP$20,P$4+1)</f>
        <v>3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3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23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5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2"/>
        <v>0</v>
      </c>
      <c r="AC15" s="181">
        <f t="shared" si="3"/>
        <v>23</v>
      </c>
      <c r="AD15" s="182"/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2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2</v>
      </c>
      <c r="AL15" s="183">
        <f>HLOOKUP($AC15,HH!$A$2:$AP$20,L$4+1)</f>
        <v>1</v>
      </c>
      <c r="AM15" s="183">
        <f>HLOOKUP($AC15,HH!$A$2:$AP$20,M$4+1)</f>
        <v>2</v>
      </c>
      <c r="AN15" s="183"/>
      <c r="AO15" s="183">
        <f>HLOOKUP($AC15,HH!$A$2:$AP$20,O$4+1)</f>
        <v>1</v>
      </c>
      <c r="AP15" s="183">
        <f>HLOOKUP($AC15,HH!$A$2:$AP$20,P$4+1)</f>
        <v>2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2</v>
      </c>
    </row>
    <row r="16" spans="1:49" ht="13.65" customHeight="1" x14ac:dyDescent="0.25">
      <c r="A16" s="185" t="s">
        <v>28</v>
      </c>
      <c r="B16" s="186">
        <v>15.4</v>
      </c>
      <c r="C16" s="173">
        <f t="shared" si="0"/>
        <v>16</v>
      </c>
      <c r="D16" s="173">
        <v>0</v>
      </c>
      <c r="E16" s="174">
        <v>5</v>
      </c>
      <c r="F16" s="175">
        <v>4</v>
      </c>
      <c r="G16" s="174">
        <v>4</v>
      </c>
      <c r="H16" s="174">
        <v>5</v>
      </c>
      <c r="I16" s="174">
        <v>4</v>
      </c>
      <c r="J16" s="174">
        <v>5</v>
      </c>
      <c r="K16" s="174">
        <v>5</v>
      </c>
      <c r="L16" s="174">
        <v>8</v>
      </c>
      <c r="M16" s="174">
        <v>4</v>
      </c>
      <c r="N16" s="134">
        <f>SUM(E16:M16)</f>
        <v>44</v>
      </c>
      <c r="O16" s="176">
        <v>4</v>
      </c>
      <c r="P16" s="174">
        <v>7</v>
      </c>
      <c r="Q16" s="174">
        <v>5</v>
      </c>
      <c r="R16" s="174">
        <v>5</v>
      </c>
      <c r="S16" s="174">
        <v>7</v>
      </c>
      <c r="T16" s="174">
        <v>3</v>
      </c>
      <c r="U16" s="174">
        <v>5</v>
      </c>
      <c r="V16" s="174">
        <v>4</v>
      </c>
      <c r="W16" s="176">
        <v>6</v>
      </c>
      <c r="X16" s="177">
        <f>SUM(O16:W16)</f>
        <v>46</v>
      </c>
      <c r="Y16" s="178">
        <f>SUM(N16+X16)</f>
        <v>90</v>
      </c>
      <c r="Z16" s="179">
        <f>IF(AC16&lt;37,(SUM(ROUND(Y16-AC16,0))),"")</f>
        <v>74</v>
      </c>
      <c r="AA16" s="180">
        <f>IF(X16&gt;0,ROUND(Y16-($AC$5:$AC$33+$B$3),0),0)</f>
        <v>3</v>
      </c>
      <c r="AC16" s="181">
        <f t="shared" si="3"/>
        <v>16</v>
      </c>
      <c r="AD16" s="182">
        <v>3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1</v>
      </c>
      <c r="AI16" s="183">
        <f>HLOOKUP($AC16,HH!$A$2:$AP$20,I$4+1)</f>
        <v>0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1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1</v>
      </c>
      <c r="AQ16" s="183">
        <f>HLOOKUP($AC16,HH!$A$2:$AP$20,Q$4+1)</f>
        <v>1</v>
      </c>
      <c r="AR16" s="183">
        <f>HLOOKUP($AC16,HH!$A$2:$AP$20,R$4+1)</f>
        <v>0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1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22.6</v>
      </c>
      <c r="C17" s="173">
        <f t="shared" si="0"/>
        <v>24</v>
      </c>
      <c r="D17" s="173">
        <f t="shared" si="4"/>
        <v>17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181">
        <f t="shared" si="3"/>
        <v>17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0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15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181">
        <f t="shared" si="3"/>
        <v>15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1</v>
      </c>
      <c r="AH18" s="183">
        <f>HLOOKUP($AC18,HH!$A$2:$AP$20,H$4+1)</f>
        <v>1</v>
      </c>
      <c r="AI18" s="183">
        <f>HLOOKUP($AC18,HH!$A$2:$AP$20,I$4+1)</f>
        <v>0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1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1</v>
      </c>
      <c r="AQ18" s="183">
        <f>HLOOKUP($AC18,HH!$A$2:$AP$20,Q$4+1)</f>
        <v>1</v>
      </c>
      <c r="AR18" s="183">
        <f>HLOOKUP($AC18,HH!$A$2:$AP$20,R$4+1)</f>
        <v>0</v>
      </c>
      <c r="AS18" s="183">
        <f>HLOOKUP($AC18,HH!$A$2:$AP$20,S$4+1)</f>
        <v>1</v>
      </c>
      <c r="AT18" s="183">
        <f>HLOOKUP($AC18,HH!$A$2:$AP$20,T$4+1)</f>
        <v>0</v>
      </c>
      <c r="AU18" s="183">
        <f>HLOOKUP($AC18,HH!$A$2:$AP$20,U$4+1)</f>
        <v>1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18.7</v>
      </c>
      <c r="C19" s="173">
        <f t="shared" si="0"/>
        <v>19</v>
      </c>
      <c r="D19" s="173">
        <f t="shared" si="4"/>
        <v>13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5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 t="s">
        <v>20</v>
      </c>
      <c r="Z19" s="179" t="s">
        <v>20</v>
      </c>
      <c r="AA19" s="180">
        <f t="shared" si="2"/>
        <v>0</v>
      </c>
      <c r="AC19" s="181">
        <f t="shared" si="3"/>
        <v>13</v>
      </c>
      <c r="AD19" s="182"/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1</v>
      </c>
      <c r="AI19" s="183">
        <f>HLOOKUP($AC19,HH!$A$2:$AP$20,I$4+1)</f>
        <v>0</v>
      </c>
      <c r="AJ19" s="183">
        <f>HLOOKUP($AC19,HH!$A$2:$AP$20,J$4+1)</f>
        <v>0</v>
      </c>
      <c r="AK19" s="183">
        <f>HLOOKUP($AC19,HH!$A$2:$AP$20,K$4+1)</f>
        <v>1</v>
      </c>
      <c r="AL19" s="183">
        <f>HLOOKUP($AC19,HH!$A$2:$AP$20,L$4+1)</f>
        <v>1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1</v>
      </c>
      <c r="AQ19" s="183">
        <f>HLOOKUP($AC19,HH!$A$2:$AP$20,Q$4+1)</f>
        <v>0</v>
      </c>
      <c r="AR19" s="183">
        <f>HLOOKUP($AC19,HH!$A$2:$AP$20,R$4+1)</f>
        <v>0</v>
      </c>
      <c r="AS19" s="183">
        <f>HLOOKUP($AC19,HH!$A$2:$AP$20,S$4+1)</f>
        <v>1</v>
      </c>
      <c r="AT19" s="183">
        <f>HLOOKUP($AC19,HH!$A$2:$AP$20,T$4+1)</f>
        <v>0</v>
      </c>
      <c r="AU19" s="183">
        <f>HLOOKUP($AC19,HH!$A$2:$AP$20,U$4+1)</f>
        <v>1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22</v>
      </c>
      <c r="D20" s="173">
        <f t="shared" si="4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5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2"/>
        <v>0</v>
      </c>
      <c r="AC20" s="181">
        <f t="shared" si="3"/>
        <v>15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0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0</v>
      </c>
      <c r="AS20" s="183">
        <f>HLOOKUP($AC20,HH!$A$2:$AP$20,S$4+1)</f>
        <v>1</v>
      </c>
      <c r="AT20" s="183">
        <f>HLOOKUP($AC20,HH!$A$2:$AP$20,T$4+1)</f>
        <v>0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27.6</v>
      </c>
      <c r="C21" s="173">
        <f t="shared" si="0"/>
        <v>29</v>
      </c>
      <c r="D21" s="173">
        <f t="shared" si="4"/>
        <v>22</v>
      </c>
      <c r="E21" s="174">
        <v>4</v>
      </c>
      <c r="F21" s="175">
        <v>5</v>
      </c>
      <c r="G21" s="174">
        <v>6</v>
      </c>
      <c r="H21" s="174">
        <v>6</v>
      </c>
      <c r="I21" s="174">
        <v>4</v>
      </c>
      <c r="J21" s="174">
        <v>5</v>
      </c>
      <c r="K21" s="174">
        <v>7</v>
      </c>
      <c r="L21" s="174">
        <v>7</v>
      </c>
      <c r="M21" s="174">
        <v>7</v>
      </c>
      <c r="N21" s="134">
        <f t="shared" si="5"/>
        <v>51</v>
      </c>
      <c r="O21" s="176">
        <v>6</v>
      </c>
      <c r="P21" s="174">
        <v>7</v>
      </c>
      <c r="Q21" s="174">
        <v>5</v>
      </c>
      <c r="R21" s="174">
        <v>4</v>
      </c>
      <c r="S21" s="174">
        <v>4</v>
      </c>
      <c r="T21" s="174">
        <v>5</v>
      </c>
      <c r="U21" s="174">
        <v>7</v>
      </c>
      <c r="V21" s="174">
        <v>6</v>
      </c>
      <c r="W21" s="176">
        <v>4</v>
      </c>
      <c r="X21" s="177">
        <f t="shared" si="1"/>
        <v>48</v>
      </c>
      <c r="Y21" s="178">
        <f t="shared" si="6"/>
        <v>99</v>
      </c>
      <c r="Z21" s="179">
        <f t="shared" si="7"/>
        <v>77</v>
      </c>
      <c r="AA21" s="180">
        <f t="shared" si="2"/>
        <v>6</v>
      </c>
      <c r="AC21" s="181">
        <f t="shared" si="3"/>
        <v>22</v>
      </c>
      <c r="AD21" s="182">
        <v>3</v>
      </c>
      <c r="AE21" s="183">
        <f>HLOOKUP($AC21,HH!$A$2:$AP$20,E$4+1)</f>
        <v>1</v>
      </c>
      <c r="AF21" s="183">
        <f>HLOOKUP($AC21,HH!$A$2:$AP$20,F$4+1)</f>
        <v>1</v>
      </c>
      <c r="AG21" s="183">
        <f>HLOOKUP($AC21,HH!$A$2:$AP$20,G$4+1)</f>
        <v>2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1</v>
      </c>
      <c r="AK21" s="183">
        <f>HLOOKUP($AC21,HH!$A$2:$AP$20,K$4+1)</f>
        <v>2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1</v>
      </c>
      <c r="AP21" s="183">
        <f>HLOOKUP($AC21,HH!$A$2:$AP$20,P$4+1)</f>
        <v>2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1</v>
      </c>
      <c r="AW21" s="183">
        <f>HLOOKUP($AC21,HH!$A$2:$AP$20,W$4+1)</f>
        <v>2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19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181">
        <f t="shared" si="3"/>
        <v>19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2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16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5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2"/>
        <v>0</v>
      </c>
      <c r="AC23" s="181">
        <f t="shared" si="3"/>
        <v>16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1</v>
      </c>
      <c r="AI23" s="183">
        <f>HLOOKUP($AC23,HH!$A$2:$AP$20,I$4+1)</f>
        <v>0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1</v>
      </c>
      <c r="AQ23" s="183">
        <f>HLOOKUP($AC23,HH!$A$2:$AP$20,Q$4+1)</f>
        <v>1</v>
      </c>
      <c r="AR23" s="183">
        <f>HLOOKUP($AC23,HH!$A$2:$AP$20,R$4+1)</f>
        <v>0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1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18</v>
      </c>
      <c r="D24" s="173">
        <f t="shared" si="4"/>
        <v>12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5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2"/>
        <v>0</v>
      </c>
      <c r="AB24" s="189"/>
      <c r="AC24" s="181">
        <f t="shared" si="3"/>
        <v>12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1</v>
      </c>
      <c r="AH24" s="183">
        <f>HLOOKUP($AC24,HH!$A$2:$AP$20,H$4+1)</f>
        <v>1</v>
      </c>
      <c r="AI24" s="183">
        <f>HLOOKUP($AC24,HH!$A$2:$AP$20,I$4+1)</f>
        <v>0</v>
      </c>
      <c r="AJ24" s="183">
        <f>HLOOKUP($AC24,HH!$A$2:$AP$20,J$4+1)</f>
        <v>0</v>
      </c>
      <c r="AK24" s="183">
        <f>HLOOKUP($AC24,HH!$A$2:$AP$20,K$4+1)</f>
        <v>1</v>
      </c>
      <c r="AL24" s="183">
        <f>HLOOKUP($AC24,HH!$A$2:$AP$20,L$4+1)</f>
        <v>0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1</v>
      </c>
      <c r="AQ24" s="183">
        <f>HLOOKUP($AC24,HH!$A$2:$AP$20,Q$4+1)</f>
        <v>0</v>
      </c>
      <c r="AR24" s="183">
        <f>HLOOKUP($AC24,HH!$A$2:$AP$20,R$4+1)</f>
        <v>0</v>
      </c>
      <c r="AS24" s="183">
        <f>HLOOKUP($AC24,HH!$A$2:$AP$20,S$4+1)</f>
        <v>1</v>
      </c>
      <c r="AT24" s="183">
        <f>HLOOKUP($AC24,HH!$A$2:$AP$20,T$4+1)</f>
        <v>0</v>
      </c>
      <c r="AU24" s="183">
        <f>HLOOKUP($AC24,HH!$A$2:$AP$20,U$4+1)</f>
        <v>1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15.5</v>
      </c>
      <c r="C25" s="173">
        <f t="shared" si="0"/>
        <v>16</v>
      </c>
      <c r="D25" s="173">
        <f t="shared" si="4"/>
        <v>10</v>
      </c>
      <c r="E25" s="221">
        <v>4</v>
      </c>
      <c r="F25" s="175">
        <v>3</v>
      </c>
      <c r="G25" s="174">
        <v>5</v>
      </c>
      <c r="H25" s="174">
        <v>6</v>
      </c>
      <c r="I25" s="174">
        <v>5</v>
      </c>
      <c r="J25" s="174">
        <v>5</v>
      </c>
      <c r="K25" s="174">
        <v>4</v>
      </c>
      <c r="L25" s="174">
        <v>5</v>
      </c>
      <c r="M25" s="174">
        <v>5</v>
      </c>
      <c r="N25" s="134">
        <f t="shared" si="5"/>
        <v>42</v>
      </c>
      <c r="O25" s="176">
        <v>5</v>
      </c>
      <c r="P25" s="174">
        <v>6</v>
      </c>
      <c r="Q25" s="174">
        <v>4</v>
      </c>
      <c r="R25" s="174">
        <v>5</v>
      </c>
      <c r="S25" s="174">
        <v>6</v>
      </c>
      <c r="T25" s="174">
        <v>4</v>
      </c>
      <c r="U25" s="174">
        <v>4</v>
      </c>
      <c r="V25" s="174">
        <v>5</v>
      </c>
      <c r="W25" s="176">
        <v>4</v>
      </c>
      <c r="X25" s="177">
        <f t="shared" si="1"/>
        <v>43</v>
      </c>
      <c r="Y25" s="178">
        <f t="shared" si="6"/>
        <v>85</v>
      </c>
      <c r="Z25" s="179">
        <f t="shared" si="7"/>
        <v>75</v>
      </c>
      <c r="AA25" s="180">
        <f t="shared" si="2"/>
        <v>4</v>
      </c>
      <c r="AB25" s="115"/>
      <c r="AC25" s="181">
        <f t="shared" si="3"/>
        <v>10</v>
      </c>
      <c r="AD25" s="182">
        <v>1</v>
      </c>
      <c r="AE25" s="183">
        <f>HLOOKUP($AC25,HH!$A$2:$AP$20,E$4+1)</f>
        <v>0</v>
      </c>
      <c r="AF25" s="183">
        <f>HLOOKUP($AC25,HH!$A$2:$AP$20,F$4+1)</f>
        <v>1</v>
      </c>
      <c r="AG25" s="183">
        <f>HLOOKUP($AC25,HH!$A$2:$AP$20,G$4+1)</f>
        <v>1</v>
      </c>
      <c r="AH25" s="183">
        <f>HLOOKUP($AC25,HH!$A$2:$AP$20,H$4+1)</f>
        <v>1</v>
      </c>
      <c r="AI25" s="183">
        <f>HLOOKUP($AC25,HH!$A$2:$AP$20,I$4+1)</f>
        <v>0</v>
      </c>
      <c r="AJ25" s="183">
        <f>HLOOKUP($AC25,HH!$A$2:$AP$20,J$4+1)</f>
        <v>0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1</v>
      </c>
      <c r="AP25" s="183">
        <f>HLOOKUP($AC25,HH!$A$2:$AP$20,P$4+1)</f>
        <v>1</v>
      </c>
      <c r="AQ25" s="183">
        <f>HLOOKUP($AC25,HH!$A$2:$AP$20,Q$4+1)</f>
        <v>0</v>
      </c>
      <c r="AR25" s="183">
        <f>HLOOKUP($AC25,HH!$A$2:$AP$20,R$4+1)</f>
        <v>0</v>
      </c>
      <c r="AS25" s="183">
        <f>HLOOKUP($AC25,HH!$A$2:$AP$20,S$4+1)</f>
        <v>1</v>
      </c>
      <c r="AT25" s="183">
        <f>HLOOKUP($AC25,HH!$A$2:$AP$20,T$4+1)</f>
        <v>0</v>
      </c>
      <c r="AU25" s="183">
        <f>HLOOKUP($AC25,HH!$A$2:$AP$20,U$4+1)</f>
        <v>0</v>
      </c>
      <c r="AV25" s="183">
        <f>HLOOKUP($AC25,HH!$A$2:$AP$20,V$4+1)</f>
        <v>1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14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181">
        <f>IF(D26&gt;0,D26,C26)</f>
        <v>14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1</v>
      </c>
      <c r="AI26" s="183">
        <f>HLOOKUP($AC26,HH!$A$2:$AP$20,I$4+1)</f>
        <v>0</v>
      </c>
      <c r="AJ26" s="183">
        <f>HLOOKUP($AC26,HH!$A$2:$AP$20,J$4+1)</f>
        <v>0</v>
      </c>
      <c r="AK26" s="183">
        <f>HLOOKUP($AC26,HH!$A$2:$AP$20,K$4+1)</f>
        <v>1</v>
      </c>
      <c r="AL26" s="183">
        <f>HLOOKUP($AC26,HH!$A$2:$AP$20,L$4+1)</f>
        <v>1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1</v>
      </c>
      <c r="AQ26" s="183">
        <f>HLOOKUP($AC26,HH!$A$2:$AP$20,Q$4+1)</f>
        <v>1</v>
      </c>
      <c r="AR26" s="183">
        <f>HLOOKUP($AC26,HH!$A$2:$AP$20,R$4+1)</f>
        <v>0</v>
      </c>
      <c r="AS26" s="183">
        <f>HLOOKUP($AC26,HH!$A$2:$AP$20,S$4+1)</f>
        <v>1</v>
      </c>
      <c r="AT26" s="183">
        <f>HLOOKUP($AC26,HH!$A$2:$AP$20,T$4+1)</f>
        <v>0</v>
      </c>
      <c r="AU26" s="183">
        <f>HLOOKUP($AC26,HH!$A$2:$AP$20,U$4+1)</f>
        <v>1</v>
      </c>
      <c r="AV26" s="183">
        <f>HLOOKUP($AC26,HH!$A$2:$AP$20,V$4+1)</f>
        <v>1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18</v>
      </c>
      <c r="D27" s="173">
        <f t="shared" si="4"/>
        <v>12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5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2"/>
        <v>0</v>
      </c>
      <c r="AC27" s="181">
        <f t="shared" si="3"/>
        <v>12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1</v>
      </c>
      <c r="AI27" s="183">
        <f>HLOOKUP($AC27,HH!$A$2:$AP$20,I$4+1)</f>
        <v>0</v>
      </c>
      <c r="AJ27" s="183">
        <f>HLOOKUP($AC27,HH!$A$2:$AP$20,J$4+1)</f>
        <v>0</v>
      </c>
      <c r="AK27" s="183">
        <f>HLOOKUP($AC27,HH!$A$2:$AP$20,K$4+1)</f>
        <v>1</v>
      </c>
      <c r="AL27" s="183">
        <f>HLOOKUP($AC27,HH!$A$2:$AP$20,L$4+1)</f>
        <v>0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1</v>
      </c>
      <c r="AQ27" s="183">
        <f>HLOOKUP($AC27,HH!$A$2:$AP$20,Q$4+1)</f>
        <v>0</v>
      </c>
      <c r="AR27" s="183">
        <f>HLOOKUP($AC27,HH!$A$2:$AP$20,R$4+1)</f>
        <v>0</v>
      </c>
      <c r="AS27" s="183">
        <f>HLOOKUP($AC27,HH!$A$2:$AP$20,S$4+1)</f>
        <v>1</v>
      </c>
      <c r="AT27" s="183">
        <f>HLOOKUP($AC27,HH!$A$2:$AP$20,T$4+1)</f>
        <v>0</v>
      </c>
      <c r="AU27" s="183">
        <f>HLOOKUP($AC27,HH!$A$2:$AP$20,U$4+1)</f>
        <v>1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21.4</v>
      </c>
      <c r="C28" s="173">
        <f t="shared" si="0"/>
        <v>22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5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 t="s">
        <v>20</v>
      </c>
      <c r="Z28" s="179" t="s">
        <v>20</v>
      </c>
      <c r="AA28" s="180">
        <f t="shared" si="2"/>
        <v>0</v>
      </c>
      <c r="AC28" s="181">
        <f t="shared" si="3"/>
        <v>22</v>
      </c>
      <c r="AD28" s="182"/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2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2</v>
      </c>
      <c r="AL28" s="183">
        <f>HLOOKUP($AC28,HH!$A$2:$AP$20,L$4+1)</f>
        <v>1</v>
      </c>
      <c r="AM28" s="183">
        <f>HLOOKUP($AC28,HH!$A$2:$AP$20,M$4+1)</f>
        <v>1</v>
      </c>
      <c r="AN28" s="183"/>
      <c r="AO28" s="183">
        <f>HLOOKUP($AC28,HH!$A$2:$AP$20,O$4+1)</f>
        <v>1</v>
      </c>
      <c r="AP28" s="183">
        <f>HLOOKUP($AC28,HH!$A$2:$AP$20,P$4+1)</f>
        <v>2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2</v>
      </c>
    </row>
    <row r="29" spans="1:49" ht="13.65" customHeight="1" x14ac:dyDescent="0.25">
      <c r="A29" s="185" t="s">
        <v>30</v>
      </c>
      <c r="B29" s="186">
        <v>9.3000000000000007</v>
      </c>
      <c r="C29" s="173">
        <f t="shared" si="0"/>
        <v>9</v>
      </c>
      <c r="D29" s="173">
        <f t="shared" si="4"/>
        <v>4</v>
      </c>
      <c r="E29" s="174">
        <v>5</v>
      </c>
      <c r="F29" s="175">
        <v>4</v>
      </c>
      <c r="G29" s="174">
        <v>5</v>
      </c>
      <c r="H29" s="174">
        <v>5</v>
      </c>
      <c r="I29" s="174">
        <v>4</v>
      </c>
      <c r="J29" s="174">
        <v>4</v>
      </c>
      <c r="K29" s="174">
        <v>5</v>
      </c>
      <c r="L29" s="174">
        <v>4</v>
      </c>
      <c r="M29" s="174">
        <v>3</v>
      </c>
      <c r="N29" s="134">
        <f t="shared" si="5"/>
        <v>39</v>
      </c>
      <c r="O29" s="176">
        <v>4</v>
      </c>
      <c r="P29" s="174">
        <v>6</v>
      </c>
      <c r="Q29" s="174">
        <v>4</v>
      </c>
      <c r="R29" s="174">
        <v>6</v>
      </c>
      <c r="S29" s="174">
        <v>4</v>
      </c>
      <c r="T29" s="174">
        <v>3</v>
      </c>
      <c r="U29" s="174">
        <v>4</v>
      </c>
      <c r="V29" s="174">
        <v>5</v>
      </c>
      <c r="W29" s="176">
        <v>4</v>
      </c>
      <c r="X29" s="177">
        <f t="shared" si="1"/>
        <v>40</v>
      </c>
      <c r="Y29" s="178">
        <f t="shared" si="6"/>
        <v>79</v>
      </c>
      <c r="Z29" s="179">
        <f t="shared" si="7"/>
        <v>75</v>
      </c>
      <c r="AA29" s="180">
        <f t="shared" si="2"/>
        <v>4</v>
      </c>
      <c r="AC29" s="181">
        <f t="shared" si="3"/>
        <v>4</v>
      </c>
      <c r="AD29" s="182">
        <v>1</v>
      </c>
      <c r="AE29" s="183">
        <f>HLOOKUP($AC29,HH!$A$2:$AP$20,E$4+1)</f>
        <v>0</v>
      </c>
      <c r="AF29" s="183">
        <f>HLOOKUP($AC29,HH!$A$2:$AP$20,F$4+1)</f>
        <v>0</v>
      </c>
      <c r="AG29" s="183">
        <f>HLOOKUP($AC29,HH!$A$2:$AP$20,G$4+1)</f>
        <v>1</v>
      </c>
      <c r="AH29" s="183">
        <f>HLOOKUP($AC29,HH!$A$2:$AP$20,H$4+1)</f>
        <v>0</v>
      </c>
      <c r="AI29" s="183">
        <f>HLOOKUP($AC29,HH!$A$2:$AP$20,I$4+1)</f>
        <v>0</v>
      </c>
      <c r="AJ29" s="183">
        <f>HLOOKUP($AC29,HH!$A$2:$AP$20,J$4+1)</f>
        <v>0</v>
      </c>
      <c r="AK29" s="183">
        <f>HLOOKUP($AC29,HH!$A$2:$AP$20,K$4+1)</f>
        <v>1</v>
      </c>
      <c r="AL29" s="183">
        <f>HLOOKUP($AC29,HH!$A$2:$AP$20,L$4+1)</f>
        <v>0</v>
      </c>
      <c r="AM29" s="183">
        <f>HLOOKUP($AC29,HH!$A$2:$AP$20,M$4+1)</f>
        <v>0</v>
      </c>
      <c r="AN29" s="183"/>
      <c r="AO29" s="183">
        <f>HLOOKUP($AC29,HH!$A$2:$AP$20,O$4+1)</f>
        <v>0</v>
      </c>
      <c r="AP29" s="183">
        <f>HLOOKUP($AC29,HH!$A$2:$AP$20,P$4+1)</f>
        <v>1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0</v>
      </c>
      <c r="AW29" s="183">
        <f>HLOOKUP($AC29,HH!$A$2:$AP$20,W$4+1)</f>
        <v>1</v>
      </c>
    </row>
    <row r="30" spans="1:49" ht="13.65" customHeight="1" x14ac:dyDescent="0.25">
      <c r="A30" s="185" t="s">
        <v>22</v>
      </c>
      <c r="B30" s="186">
        <v>17.600000000000001</v>
      </c>
      <c r="C30" s="173">
        <f t="shared" si="0"/>
        <v>18</v>
      </c>
      <c r="D30" s="173">
        <f t="shared" si="4"/>
        <v>12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5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 t="s">
        <v>20</v>
      </c>
      <c r="Z30" s="179" t="s">
        <v>20</v>
      </c>
      <c r="AA30" s="180">
        <f t="shared" si="2"/>
        <v>0</v>
      </c>
      <c r="AC30" s="181">
        <f t="shared" si="3"/>
        <v>12</v>
      </c>
      <c r="AD30" s="182"/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1</v>
      </c>
      <c r="AH30" s="183">
        <f>HLOOKUP($AC30,HH!$A$2:$AP$20,H$4+1)</f>
        <v>1</v>
      </c>
      <c r="AI30" s="183">
        <f>HLOOKUP($AC30,HH!$A$2:$AP$20,I$4+1)</f>
        <v>0</v>
      </c>
      <c r="AJ30" s="183">
        <f>HLOOKUP($AC30,HH!$A$2:$AP$20,J$4+1)</f>
        <v>0</v>
      </c>
      <c r="AK30" s="183">
        <f>HLOOKUP($AC30,HH!$A$2:$AP$20,K$4+1)</f>
        <v>1</v>
      </c>
      <c r="AL30" s="183">
        <f>HLOOKUP($AC30,HH!$A$2:$AP$20,L$4+1)</f>
        <v>0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1</v>
      </c>
      <c r="AQ30" s="183">
        <f>HLOOKUP($AC30,HH!$A$2:$AP$20,Q$4+1)</f>
        <v>0</v>
      </c>
      <c r="AR30" s="183">
        <f>HLOOKUP($AC30,HH!$A$2:$AP$20,R$4+1)</f>
        <v>0</v>
      </c>
      <c r="AS30" s="183">
        <f>HLOOKUP($AC30,HH!$A$2:$AP$20,S$4+1)</f>
        <v>1</v>
      </c>
      <c r="AT30" s="183">
        <f>HLOOKUP($AC30,HH!$A$2:$AP$20,T$4+1)</f>
        <v>0</v>
      </c>
      <c r="AU30" s="183">
        <f>HLOOKUP($AC30,HH!$A$2:$AP$20,U$4+1)</f>
        <v>1</v>
      </c>
      <c r="AV30" s="183">
        <f>HLOOKUP($AC30,HH!$A$2:$AP$20,V$4+1)</f>
        <v>1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13.8</v>
      </c>
      <c r="C31" s="173">
        <f t="shared" si="0"/>
        <v>14</v>
      </c>
      <c r="D31" s="173">
        <v>0</v>
      </c>
      <c r="E31" s="174">
        <v>5</v>
      </c>
      <c r="F31" s="175">
        <v>5</v>
      </c>
      <c r="G31" s="174">
        <v>5</v>
      </c>
      <c r="H31" s="174">
        <v>7</v>
      </c>
      <c r="I31" s="174">
        <v>3</v>
      </c>
      <c r="J31" s="174">
        <v>5</v>
      </c>
      <c r="K31" s="174">
        <v>6</v>
      </c>
      <c r="L31" s="174">
        <v>5</v>
      </c>
      <c r="M31" s="174">
        <v>6</v>
      </c>
      <c r="N31" s="134">
        <f t="shared" si="5"/>
        <v>47</v>
      </c>
      <c r="O31" s="176">
        <v>5</v>
      </c>
      <c r="P31" s="174">
        <v>6</v>
      </c>
      <c r="Q31" s="174">
        <v>6</v>
      </c>
      <c r="R31" s="174">
        <v>4</v>
      </c>
      <c r="S31" s="174">
        <v>4</v>
      </c>
      <c r="T31" s="174">
        <v>4</v>
      </c>
      <c r="U31" s="174">
        <v>4</v>
      </c>
      <c r="V31" s="174">
        <v>6</v>
      </c>
      <c r="W31" s="176">
        <v>5</v>
      </c>
      <c r="X31" s="177">
        <f t="shared" si="1"/>
        <v>44</v>
      </c>
      <c r="Y31" s="178">
        <f t="shared" si="6"/>
        <v>91</v>
      </c>
      <c r="Z31" s="179">
        <f t="shared" si="7"/>
        <v>77</v>
      </c>
      <c r="AA31" s="180">
        <f t="shared" si="2"/>
        <v>6</v>
      </c>
      <c r="AC31" s="181">
        <f t="shared" si="3"/>
        <v>14</v>
      </c>
      <c r="AD31" s="182">
        <v>2</v>
      </c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1</v>
      </c>
      <c r="AI31" s="183">
        <f>HLOOKUP($AC31,HH!$A$2:$AP$20,I$4+1)</f>
        <v>0</v>
      </c>
      <c r="AJ31" s="183">
        <f>HLOOKUP($AC31,HH!$A$2:$AP$20,J$4+1)</f>
        <v>0</v>
      </c>
      <c r="AK31" s="183">
        <f>HLOOKUP($AC31,HH!$A$2:$AP$20,K$4+1)</f>
        <v>1</v>
      </c>
      <c r="AL31" s="183">
        <f>HLOOKUP($AC31,HH!$A$2:$AP$20,L$4+1)</f>
        <v>1</v>
      </c>
      <c r="AM31" s="183">
        <f>HLOOKUP($AC31,HH!$A$2:$AP$20,M$4+1)</f>
        <v>1</v>
      </c>
      <c r="AN31" s="183"/>
      <c r="AO31" s="183">
        <f>HLOOKUP($AC31,HH!$A$2:$AP$20,O$4+1)</f>
        <v>1</v>
      </c>
      <c r="AP31" s="183">
        <f>HLOOKUP($AC31,HH!$A$2:$AP$20,P$4+1)</f>
        <v>1</v>
      </c>
      <c r="AQ31" s="183">
        <f>HLOOKUP($AC31,HH!$A$2:$AP$20,Q$4+1)</f>
        <v>1</v>
      </c>
      <c r="AR31" s="183">
        <f>HLOOKUP($AC31,HH!$A$2:$AP$20,R$4+1)</f>
        <v>0</v>
      </c>
      <c r="AS31" s="183">
        <f>HLOOKUP($AC31,HH!$A$2:$AP$20,S$4+1)</f>
        <v>1</v>
      </c>
      <c r="AT31" s="183">
        <f>HLOOKUP($AC31,HH!$A$2:$AP$20,T$4+1)</f>
        <v>0</v>
      </c>
      <c r="AU31" s="183">
        <f>HLOOKUP($AC31,HH!$A$2:$AP$20,U$4+1)</f>
        <v>1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28.1</v>
      </c>
      <c r="C32" s="173">
        <f t="shared" si="0"/>
        <v>30</v>
      </c>
      <c r="D32" s="173">
        <f t="shared" si="4"/>
        <v>23</v>
      </c>
      <c r="E32" s="174"/>
      <c r="F32" s="175"/>
      <c r="G32" s="174"/>
      <c r="H32" s="174"/>
      <c r="I32" s="174"/>
      <c r="J32" s="174"/>
      <c r="K32" s="174"/>
      <c r="L32" s="174"/>
      <c r="M32" s="174"/>
      <c r="N32" s="134">
        <f t="shared" si="5"/>
        <v>0</v>
      </c>
      <c r="O32" s="176"/>
      <c r="P32" s="174"/>
      <c r="Q32" s="174"/>
      <c r="R32" s="174"/>
      <c r="S32" s="174"/>
      <c r="T32" s="174"/>
      <c r="U32" s="174"/>
      <c r="V32" s="174"/>
      <c r="W32" s="176"/>
      <c r="X32" s="177">
        <f t="shared" si="1"/>
        <v>0</v>
      </c>
      <c r="Y32" s="178" t="s">
        <v>20</v>
      </c>
      <c r="Z32" s="179" t="s">
        <v>20</v>
      </c>
      <c r="AA32" s="180">
        <f t="shared" si="2"/>
        <v>0</v>
      </c>
      <c r="AC32" s="181">
        <f t="shared" si="3"/>
        <v>23</v>
      </c>
      <c r="AD32" s="182"/>
      <c r="AE32" s="183">
        <f>HLOOKUP($AC32,HH!$A$2:$AP$20,E$4+1)</f>
        <v>1</v>
      </c>
      <c r="AF32" s="183">
        <f>HLOOKUP($AC32,HH!$A$2:$AP$20,F$4+1)</f>
        <v>1</v>
      </c>
      <c r="AG32" s="183">
        <f>HLOOKUP($AC32,HH!$A$2:$AP$20,G$4+1)</f>
        <v>2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1</v>
      </c>
      <c r="AK32" s="183">
        <f>HLOOKUP($AC32,HH!$A$2:$AP$20,K$4+1)</f>
        <v>2</v>
      </c>
      <c r="AL32" s="183">
        <f>HLOOKUP($AC32,HH!$A$2:$AP$20,L$4+1)</f>
        <v>1</v>
      </c>
      <c r="AM32" s="183">
        <f>HLOOKUP($AC32,HH!$A$2:$AP$20,M$4+1)</f>
        <v>2</v>
      </c>
      <c r="AN32" s="183"/>
      <c r="AO32" s="183">
        <f>HLOOKUP($AC32,HH!$A$2:$AP$20,O$4+1)</f>
        <v>1</v>
      </c>
      <c r="AP32" s="183">
        <f>HLOOKUP($AC32,HH!$A$2:$AP$20,P$4+1)</f>
        <v>2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1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2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20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5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 t="s">
        <v>20</v>
      </c>
      <c r="Z33" s="179" t="s">
        <v>20</v>
      </c>
      <c r="AA33" s="180">
        <f t="shared" si="2"/>
        <v>0</v>
      </c>
      <c r="AC33" s="181">
        <f t="shared" si="3"/>
        <v>20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2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2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85" t="s">
        <v>43</v>
      </c>
      <c r="B34" s="222">
        <v>14</v>
      </c>
      <c r="C34" s="173">
        <v>14</v>
      </c>
      <c r="D34" s="223">
        <v>0</v>
      </c>
      <c r="E34" s="174">
        <v>5</v>
      </c>
      <c r="F34" s="175">
        <v>3</v>
      </c>
      <c r="G34" s="174">
        <v>6</v>
      </c>
      <c r="H34" s="174">
        <v>6</v>
      </c>
      <c r="I34" s="174">
        <v>4</v>
      </c>
      <c r="J34" s="174">
        <v>5</v>
      </c>
      <c r="K34" s="174">
        <v>6</v>
      </c>
      <c r="L34" s="174">
        <v>5</v>
      </c>
      <c r="M34" s="174">
        <v>5</v>
      </c>
      <c r="N34" s="134">
        <f t="shared" si="5"/>
        <v>45</v>
      </c>
      <c r="O34" s="176">
        <v>6</v>
      </c>
      <c r="P34" s="174">
        <v>7</v>
      </c>
      <c r="Q34" s="174">
        <v>5</v>
      </c>
      <c r="R34" s="174">
        <v>6</v>
      </c>
      <c r="S34" s="174">
        <v>6</v>
      </c>
      <c r="T34" s="174">
        <v>6</v>
      </c>
      <c r="U34" s="174">
        <v>4</v>
      </c>
      <c r="V34" s="174">
        <v>6</v>
      </c>
      <c r="W34" s="176">
        <v>5</v>
      </c>
      <c r="X34" s="177">
        <f t="shared" si="1"/>
        <v>51</v>
      </c>
      <c r="Y34" s="178">
        <f t="shared" si="6"/>
        <v>96</v>
      </c>
      <c r="Z34" s="179">
        <f t="shared" si="7"/>
        <v>82</v>
      </c>
      <c r="AA34" s="180">
        <f>IF(X34&gt;0,ROUND(Y34-($AC$5:$AC$34+$B$3),0),0)</f>
        <v>11</v>
      </c>
      <c r="AC34" s="181">
        <f t="shared" si="3"/>
        <v>14</v>
      </c>
      <c r="AD34" s="182">
        <v>3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158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124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8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799" priority="33" stopIfTrue="1" operator="equal">
      <formula>E$3-2</formula>
    </cfRule>
  </conditionalFormatting>
  <conditionalFormatting sqref="E13:E20">
    <cfRule type="cellIs" dxfId="798" priority="31" stopIfTrue="1" operator="greaterThan">
      <formula>$E$3+2+AE13</formula>
    </cfRule>
    <cfRule type="cellIs" dxfId="7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796" priority="27" stopIfTrue="1" operator="greaterThan">
      <formula>$F$3+2+AF5</formula>
    </cfRule>
    <cfRule type="cellIs" dxfId="7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794" priority="28" stopIfTrue="1" operator="equal">
      <formula>F$3-1</formula>
    </cfRule>
  </conditionalFormatting>
  <conditionalFormatting sqref="G5:G12 I5:I12 K5:M12 O5:W12 G21:G34 I21:I34 K21:M34 O21:W34 E5:E12 E21:E34">
    <cfRule type="cellIs" dxfId="793" priority="130" stopIfTrue="1" operator="equal">
      <formula>E$3-1</formula>
    </cfRule>
  </conditionalFormatting>
  <conditionalFormatting sqref="G5:G34">
    <cfRule type="cellIs" dxfId="7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7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7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789" priority="51" stopIfTrue="1" operator="equal">
      <formula>G$3-2</formula>
    </cfRule>
    <cfRule type="cellIs" dxfId="7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787" priority="119" stopIfTrue="1" operator="equal">
      <formula>G$3-2</formula>
    </cfRule>
  </conditionalFormatting>
  <conditionalFormatting sqref="G13:I13">
    <cfRule type="cellIs" dxfId="786" priority="84" stopIfTrue="1" operator="equal">
      <formula>G$3-2</formula>
    </cfRule>
  </conditionalFormatting>
  <conditionalFormatting sqref="G5:M12 G21:M34 O5:W12 O21:W34">
    <cfRule type="cellIs" dxfId="785" priority="129" stopIfTrue="1" operator="equal">
      <formula>G$3-2</formula>
    </cfRule>
  </conditionalFormatting>
  <conditionalFormatting sqref="H5:H12 H21:H34 J14:J19 F5:F12 F21:F34">
    <cfRule type="cellIs" dxfId="784" priority="124" stopIfTrue="1" operator="equal">
      <formula>F$3-1</formula>
    </cfRule>
  </conditionalFormatting>
  <conditionalFormatting sqref="H5:H34">
    <cfRule type="cellIs" dxfId="783" priority="118" stopIfTrue="1" operator="greaterThan">
      <formula>$H$3+2+$AH5</formula>
    </cfRule>
  </conditionalFormatting>
  <conditionalFormatting sqref="H13">
    <cfRule type="cellIs" dxfId="7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7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7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779" priority="44" stopIfTrue="1" operator="equal">
      <formula>H$3-2</formula>
    </cfRule>
  </conditionalFormatting>
  <conditionalFormatting sqref="I5:I34">
    <cfRule type="cellIs" dxfId="778" priority="43" stopIfTrue="1" operator="greaterThan">
      <formula>$I$3+2+AI5</formula>
    </cfRule>
  </conditionalFormatting>
  <conditionalFormatting sqref="I13">
    <cfRule type="cellIs" dxfId="7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7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7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774" priority="115" stopIfTrue="1" operator="equal">
      <formula>I$3-2</formula>
    </cfRule>
  </conditionalFormatting>
  <conditionalFormatting sqref="J5:J13">
    <cfRule type="cellIs" dxfId="773" priority="93" stopIfTrue="1" operator="equal">
      <formula>J$3-1</formula>
    </cfRule>
  </conditionalFormatting>
  <conditionalFormatting sqref="J5:J19">
    <cfRule type="cellIs" dxfId="772" priority="91" stopIfTrue="1" operator="greaterThan">
      <formula>$J$3+2+AJ5</formula>
    </cfRule>
  </conditionalFormatting>
  <conditionalFormatting sqref="J13">
    <cfRule type="cellIs" dxfId="771" priority="92" stopIfTrue="1" operator="equal">
      <formula>J$3-2</formula>
    </cfRule>
  </conditionalFormatting>
  <conditionalFormatting sqref="J20">
    <cfRule type="cellIs" dxfId="770" priority="55" stopIfTrue="1" operator="equal">
      <formula>J$3-2</formula>
    </cfRule>
  </conditionalFormatting>
  <conditionalFormatting sqref="J20:J34">
    <cfRule type="cellIs" dxfId="769" priority="54" stopIfTrue="1" operator="greaterThan">
      <formula>$J$3+2+AJ20</formula>
    </cfRule>
    <cfRule type="cellIs" dxfId="7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767" priority="39" stopIfTrue="1" operator="greaterThan">
      <formula>$K$3+2+AK5</formula>
    </cfRule>
  </conditionalFormatting>
  <conditionalFormatting sqref="K20">
    <cfRule type="cellIs" dxfId="766" priority="40" stopIfTrue="1" operator="equal">
      <formula>K$3-2</formula>
    </cfRule>
    <cfRule type="cellIs" dxfId="765" priority="41" stopIfTrue="1" operator="equal">
      <formula>K$3-1</formula>
    </cfRule>
  </conditionalFormatting>
  <conditionalFormatting sqref="K13:M19">
    <cfRule type="cellIs" dxfId="764" priority="81" stopIfTrue="1" operator="equal">
      <formula>K$3-2</formula>
    </cfRule>
    <cfRule type="cellIs" dxfId="763" priority="82" stopIfTrue="1" operator="equal">
      <formula>K$3-1</formula>
    </cfRule>
  </conditionalFormatting>
  <conditionalFormatting sqref="L5:L34">
    <cfRule type="cellIs" dxfId="762" priority="35" stopIfTrue="1" operator="greaterThan">
      <formula>$L$3+2+AL5</formula>
    </cfRule>
  </conditionalFormatting>
  <conditionalFormatting sqref="L20">
    <cfRule type="cellIs" dxfId="761" priority="36" stopIfTrue="1" operator="equal">
      <formula>L$3-2</formula>
    </cfRule>
    <cfRule type="cellIs" dxfId="7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7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758" priority="57" stopIfTrue="1" operator="greaterThan">
      <formula>$M$3+2+AM13</formula>
    </cfRule>
  </conditionalFormatting>
  <conditionalFormatting sqref="M20">
    <cfRule type="cellIs" dxfId="757" priority="58" stopIfTrue="1" operator="equal">
      <formula>M$3-2</formula>
    </cfRule>
    <cfRule type="cellIs" dxfId="7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755" priority="24" stopIfTrue="1" operator="greaterThan">
      <formula>$O$3+2+AO5</formula>
    </cfRule>
  </conditionalFormatting>
  <conditionalFormatting sqref="O13:O20">
    <cfRule type="cellIs" dxfId="754" priority="25" stopIfTrue="1" operator="equal">
      <formula>O$3-1</formula>
    </cfRule>
    <cfRule type="cellIs" dxfId="753" priority="26" stopIfTrue="1" operator="equal">
      <formula>O$3-2</formula>
    </cfRule>
  </conditionalFormatting>
  <conditionalFormatting sqref="O5:W19">
    <cfRule type="cellIs" dxfId="752" priority="95" stopIfTrue="1" operator="equal">
      <formula>0</formula>
    </cfRule>
  </conditionalFormatting>
  <conditionalFormatting sqref="O20:W34">
    <cfRule type="cellIs" dxfId="751" priority="61" stopIfTrue="1" operator="equal">
      <formula>0</formula>
    </cfRule>
  </conditionalFormatting>
  <conditionalFormatting sqref="P5:P19">
    <cfRule type="cellIs" dxfId="750" priority="100" stopIfTrue="1" operator="greaterThan">
      <formula>$P$3+2+AP5</formula>
    </cfRule>
  </conditionalFormatting>
  <conditionalFormatting sqref="P13">
    <cfRule type="cellIs" dxfId="749" priority="101" stopIfTrue="1" operator="equal">
      <formula>P$3-2</formula>
    </cfRule>
    <cfRule type="cellIs" dxfId="7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747" priority="67" stopIfTrue="1" operator="equal">
      <formula>P$3-2</formula>
    </cfRule>
    <cfRule type="cellIs" dxfId="7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745" priority="66" stopIfTrue="1" operator="greaterThan">
      <formula>$P$3+2+AP20</formula>
    </cfRule>
  </conditionalFormatting>
  <conditionalFormatting sqref="P14:S19">
    <cfRule type="cellIs" dxfId="744" priority="126" stopIfTrue="1" operator="equal">
      <formula>P$3-2</formula>
    </cfRule>
    <cfRule type="cellIs" dxfId="7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742" priority="104" stopIfTrue="1" operator="greaterThan">
      <formula>$Q$3+2+AQ5</formula>
    </cfRule>
  </conditionalFormatting>
  <conditionalFormatting sqref="Q13">
    <cfRule type="cellIs" dxfId="741" priority="105" stopIfTrue="1" operator="equal">
      <formula>Q$3-2</formula>
    </cfRule>
    <cfRule type="cellIs" dxfId="7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739" priority="71" stopIfTrue="1" operator="equal">
      <formula>Q$3-2</formula>
    </cfRule>
    <cfRule type="cellIs" dxfId="7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737" priority="70" stopIfTrue="1" operator="greaterThan">
      <formula>$Q$3+2+AQ20</formula>
    </cfRule>
  </conditionalFormatting>
  <conditionalFormatting sqref="R5:R19">
    <cfRule type="cellIs" dxfId="736" priority="96" stopIfTrue="1" operator="greaterThan">
      <formula>$R$3+2+AR5</formula>
    </cfRule>
  </conditionalFormatting>
  <conditionalFormatting sqref="R13">
    <cfRule type="cellIs" dxfId="735" priority="97" stopIfTrue="1" operator="equal">
      <formula>R$3-2</formula>
    </cfRule>
    <cfRule type="cellIs" dxfId="7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733" priority="63" stopIfTrue="1" operator="equal">
      <formula>R$3-2</formula>
    </cfRule>
    <cfRule type="cellIs" dxfId="7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731" priority="62" stopIfTrue="1" operator="greaterThan">
      <formula>$R$3+2+AR20</formula>
    </cfRule>
  </conditionalFormatting>
  <conditionalFormatting sqref="S5:S19">
    <cfRule type="cellIs" dxfId="730" priority="108" stopIfTrue="1" operator="greaterThan">
      <formula>$S$3+2+AS5</formula>
    </cfRule>
  </conditionalFormatting>
  <conditionalFormatting sqref="S13">
    <cfRule type="cellIs" dxfId="729" priority="109" stopIfTrue="1" operator="equal">
      <formula>S$3-2</formula>
    </cfRule>
    <cfRule type="cellIs" dxfId="7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727" priority="75" stopIfTrue="1" operator="equal">
      <formula>S$3-2</formula>
    </cfRule>
    <cfRule type="cellIs" dxfId="7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725" priority="74" stopIfTrue="1" operator="greaterThan">
      <formula>$S$3+2+AS20</formula>
    </cfRule>
  </conditionalFormatting>
  <conditionalFormatting sqref="T5:T34">
    <cfRule type="cellIs" dxfId="724" priority="7" stopIfTrue="1" operator="greaterThan">
      <formula>$T$3+2+AT5</formula>
    </cfRule>
  </conditionalFormatting>
  <conditionalFormatting sqref="T20">
    <cfRule type="cellIs" dxfId="723" priority="8" stopIfTrue="1" operator="equal">
      <formula>T$3-2</formula>
    </cfRule>
    <cfRule type="cellIs" dxfId="7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721" priority="78" stopIfTrue="1" operator="equal">
      <formula>T$3-2</formula>
    </cfRule>
    <cfRule type="cellIs" dxfId="7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719" priority="20" stopIfTrue="1" operator="greaterThan">
      <formula>$U$3+2+AU5</formula>
    </cfRule>
  </conditionalFormatting>
  <conditionalFormatting sqref="U20">
    <cfRule type="cellIs" dxfId="718" priority="21" stopIfTrue="1" operator="equal">
      <formula>U$3-2</formula>
    </cfRule>
    <cfRule type="cellIs" dxfId="7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716" priority="16" stopIfTrue="1" operator="greaterThan">
      <formula>$V$3+2+AV5</formula>
    </cfRule>
  </conditionalFormatting>
  <conditionalFormatting sqref="V20">
    <cfRule type="cellIs" dxfId="715" priority="17" stopIfTrue="1" operator="equal">
      <formula>V$3-2</formula>
    </cfRule>
    <cfRule type="cellIs" dxfId="7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713" priority="12" stopIfTrue="1" operator="greaterThan">
      <formula>$W$3+2+AW5</formula>
    </cfRule>
  </conditionalFormatting>
  <conditionalFormatting sqref="W20">
    <cfRule type="cellIs" dxfId="712" priority="13" stopIfTrue="1" operator="equal">
      <formula>W$3-2</formula>
    </cfRule>
    <cfRule type="cellIs" dxfId="7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710" priority="112" operator="equal">
      <formula>0</formula>
    </cfRule>
  </conditionalFormatting>
  <conditionalFormatting sqref="Y5:Y34 Y2">
    <cfRule type="cellIs" dxfId="709" priority="136" operator="lessThanOrEqual">
      <formula>$Y$2</formula>
    </cfRule>
  </conditionalFormatting>
  <conditionalFormatting sqref="Y5:Y34">
    <cfRule type="cellIs" dxfId="708" priority="133" operator="equal">
      <formula>0</formula>
    </cfRule>
  </conditionalFormatting>
  <conditionalFormatting sqref="Y20">
    <cfRule type="cellIs" dxfId="707" priority="6" stopIfTrue="1" operator="equal">
      <formula>0</formula>
    </cfRule>
  </conditionalFormatting>
  <conditionalFormatting sqref="Y36:Y1048576">
    <cfRule type="cellIs" dxfId="706" priority="5" operator="equal">
      <formula>0</formula>
    </cfRule>
  </conditionalFormatting>
  <conditionalFormatting sqref="Z2 Z5:Z34">
    <cfRule type="cellIs" dxfId="705" priority="125" operator="equal">
      <formula>0</formula>
    </cfRule>
    <cfRule type="cellIs" dxfId="7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703" priority="2" operator="lessThanOrEqual">
      <formula>-7</formula>
    </cfRule>
  </conditionalFormatting>
  <conditionalFormatting sqref="AA5:AA34">
    <cfRule type="cellIs" dxfId="702" priority="3" stopIfTrue="1" operator="lessThan">
      <formula>-10</formula>
    </cfRule>
    <cfRule type="cellIs" dxfId="7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642">
      <formula>IF(D35=0,AC33=C35,AC33=C35)</formula>
    </cfRule>
  </conditionalFormatting>
  <hyperlinks>
    <hyperlink ref="A3" r:id="rId1" xr:uid="{00000000-0004-0000-0B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38"/>
  <sheetViews>
    <sheetView zoomScale="90" workbookViewId="0">
      <pane xSplit="3" ySplit="3" topLeftCell="D4" activePane="bottomRight" state="frozen"/>
      <selection activeCell="Y33" sqref="Y33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131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139">
        <v>115</v>
      </c>
      <c r="D2" s="140">
        <v>119</v>
      </c>
      <c r="E2" s="141">
        <v>11</v>
      </c>
      <c r="F2" s="141">
        <v>1</v>
      </c>
      <c r="G2" s="141">
        <v>15</v>
      </c>
      <c r="H2" s="141">
        <v>5</v>
      </c>
      <c r="I2" s="141">
        <v>9</v>
      </c>
      <c r="J2" s="141">
        <v>13</v>
      </c>
      <c r="K2" s="141">
        <v>7</v>
      </c>
      <c r="L2" s="141">
        <v>17</v>
      </c>
      <c r="M2" s="141">
        <v>1</v>
      </c>
      <c r="N2" s="142"/>
      <c r="O2" s="141">
        <v>2</v>
      </c>
      <c r="P2" s="141">
        <v>14</v>
      </c>
      <c r="Q2" s="141">
        <v>10</v>
      </c>
      <c r="R2" s="141">
        <v>8</v>
      </c>
      <c r="S2" s="141">
        <v>4</v>
      </c>
      <c r="T2" s="141">
        <v>16</v>
      </c>
      <c r="U2" s="141">
        <v>12</v>
      </c>
      <c r="V2" s="141">
        <v>18</v>
      </c>
      <c r="W2" s="141">
        <v>6</v>
      </c>
      <c r="X2" s="135"/>
      <c r="Y2" s="143">
        <f>MIN(Y5:Y32)</f>
        <v>86</v>
      </c>
      <c r="Z2" s="144">
        <f>MIN(Z5:Z32)</f>
        <v>72</v>
      </c>
      <c r="AA2" s="145">
        <v>68.2</v>
      </c>
      <c r="AB2" s="146">
        <v>71.400000000000006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132</v>
      </c>
      <c r="B3" s="214">
        <v>72</v>
      </c>
      <c r="C3" s="207">
        <v>124</v>
      </c>
      <c r="D3" s="151">
        <v>115</v>
      </c>
      <c r="E3" s="152">
        <v>4</v>
      </c>
      <c r="F3" s="153">
        <v>4</v>
      </c>
      <c r="G3" s="152">
        <v>3</v>
      </c>
      <c r="H3" s="152">
        <v>4</v>
      </c>
      <c r="I3" s="152">
        <v>5</v>
      </c>
      <c r="J3" s="152">
        <v>4</v>
      </c>
      <c r="K3" s="152">
        <v>3</v>
      </c>
      <c r="L3" s="152">
        <v>5</v>
      </c>
      <c r="M3" s="152">
        <v>4</v>
      </c>
      <c r="N3" s="154">
        <f>SUM(E3:M3)</f>
        <v>36</v>
      </c>
      <c r="O3" s="152">
        <v>4</v>
      </c>
      <c r="P3" s="152">
        <v>4</v>
      </c>
      <c r="Q3" s="152">
        <v>5</v>
      </c>
      <c r="R3" s="152">
        <v>3</v>
      </c>
      <c r="S3" s="152">
        <v>4</v>
      </c>
      <c r="T3" s="152">
        <v>4</v>
      </c>
      <c r="U3" s="152">
        <v>5</v>
      </c>
      <c r="V3" s="152">
        <v>3</v>
      </c>
      <c r="W3" s="152">
        <v>4</v>
      </c>
      <c r="X3" s="155">
        <f>SUM(O3:W3)</f>
        <v>36</v>
      </c>
      <c r="Y3" s="154">
        <f>SUM(N3,X3)</f>
        <v>72</v>
      </c>
      <c r="Z3" s="156">
        <f>MIN(Z4:Z27)</f>
        <v>72</v>
      </c>
      <c r="AA3" s="157">
        <v>69.8</v>
      </c>
      <c r="AB3" s="157">
        <v>65.900000000000006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1</v>
      </c>
      <c r="G4" s="163">
        <v>15</v>
      </c>
      <c r="H4" s="163">
        <v>5</v>
      </c>
      <c r="I4" s="163">
        <v>9</v>
      </c>
      <c r="J4" s="163">
        <v>13</v>
      </c>
      <c r="K4" s="163">
        <v>7</v>
      </c>
      <c r="L4" s="163">
        <v>17</v>
      </c>
      <c r="M4" s="163">
        <v>3</v>
      </c>
      <c r="N4" s="165"/>
      <c r="O4" s="166">
        <v>2</v>
      </c>
      <c r="P4" s="163">
        <v>14</v>
      </c>
      <c r="Q4" s="163">
        <v>10</v>
      </c>
      <c r="R4" s="166">
        <v>8</v>
      </c>
      <c r="S4" s="163">
        <v>4</v>
      </c>
      <c r="T4" s="163">
        <v>16</v>
      </c>
      <c r="U4" s="163">
        <v>12</v>
      </c>
      <c r="V4" s="163">
        <v>18</v>
      </c>
      <c r="W4" s="163">
        <v>6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22.3</v>
      </c>
      <c r="C5" s="173">
        <f t="shared" ref="C5:C30" si="0">_xlfn.IFS($A$5:$A$32="Andi Grant",ROUND($B$5:$B$32*($C$2/113)-($B$3-$AA$2),0),$A$5:$A$32&lt;&gt;"Andi Grant",ROUND($B$5:$B$32*($C$3/113)-($B$3-$AA$3),0))</f>
        <v>22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2" si="1">SUM(O5:W5)</f>
        <v>0</v>
      </c>
      <c r="Y5" s="178" t="s">
        <v>20</v>
      </c>
      <c r="Z5" s="179" t="s">
        <v>20</v>
      </c>
      <c r="AA5" s="180">
        <f t="shared" ref="AA5:AA31" si="2">IF(X5&gt;0,ROUND(Y5-($AC$5:$AC$32+$B$3),0),0)</f>
        <v>0</v>
      </c>
      <c r="AC5" s="181">
        <f t="shared" ref="AC5:AC32" si="3">IF(D5&gt;0,D5,C5)</f>
        <v>22</v>
      </c>
      <c r="AD5" s="182"/>
      <c r="AE5" s="183">
        <f>HLOOKUP($AC5,HH!$A$2:$AP$20,E$4+1)</f>
        <v>1</v>
      </c>
      <c r="AF5" s="183">
        <f>HLOOKUP($AC5,HH!$A$2:$AP$20,F$4+1)</f>
        <v>2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2</v>
      </c>
      <c r="AN5" s="183"/>
      <c r="AO5" s="183">
        <f>HLOOKUP($AC5,HH!$A$2:$AP$20,O$4+1)</f>
        <v>2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2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7</v>
      </c>
      <c r="D6" s="173">
        <f t="shared" ref="D6:D31" si="4">_xlfn.IFS($A$5:$A$32="Andi Grant",ROUND($B$5:$B$32*($D$2/113)-($B$3-$AB$2),0),$A$5:$A$32&lt;&gt;"Andi Grant",ROUND($B$5:$B$32*($D$3/113)-($B$3-$AB$3),0))</f>
        <v>10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2" si="5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2"/>
        <v>0</v>
      </c>
      <c r="AC6" s="181">
        <f t="shared" si="3"/>
        <v>10</v>
      </c>
      <c r="AD6" s="182"/>
      <c r="AE6" s="183">
        <f>HLOOKUP($AC6,HH!$A$2:$AP$20,E$4+1)</f>
        <v>0</v>
      </c>
      <c r="AF6" s="183">
        <f>HLOOKUP($AC6,HH!$A$2:$AP$20,F$4+1)</f>
        <v>1</v>
      </c>
      <c r="AG6" s="183">
        <f>HLOOKUP($AC6,HH!$A$2:$AP$20,G$4+1)</f>
        <v>0</v>
      </c>
      <c r="AH6" s="183">
        <f>HLOOKUP($AC6,HH!$A$2:$AP$20,H$4+1)</f>
        <v>1</v>
      </c>
      <c r="AI6" s="183">
        <f>HLOOKUP($AC6,HH!$A$2:$AP$20,I$4+1)</f>
        <v>1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0</v>
      </c>
      <c r="AM6" s="183">
        <f>HLOOKUP($AC6,HH!$A$2:$AP$20,M$4+1)</f>
        <v>1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1</v>
      </c>
      <c r="AR6" s="183">
        <f>HLOOKUP($AC6,HH!$A$2:$AP$20,R$4+1)</f>
        <v>1</v>
      </c>
      <c r="AS6" s="183">
        <f>HLOOKUP($AC6,HH!$A$2:$AP$20,S$4+1)</f>
        <v>1</v>
      </c>
      <c r="AT6" s="183">
        <f>HLOOKUP($AC6,HH!$A$2:$AP$20,T$4+1)</f>
        <v>0</v>
      </c>
      <c r="AU6" s="183">
        <f>HLOOKUP($AC6,HH!$A$2:$AP$20,U$4+1)</f>
        <v>0</v>
      </c>
      <c r="AV6" s="183">
        <f>HLOOKUP($AC6,HH!$A$2:$AP$20,V$4+1)</f>
        <v>0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26.4</v>
      </c>
      <c r="C7" s="173">
        <f t="shared" si="0"/>
        <v>27</v>
      </c>
      <c r="D7" s="173">
        <f t="shared" si="4"/>
        <v>21</v>
      </c>
      <c r="E7" s="174">
        <v>5</v>
      </c>
      <c r="F7" s="175">
        <v>5</v>
      </c>
      <c r="G7" s="174">
        <v>4</v>
      </c>
      <c r="H7" s="174">
        <v>5</v>
      </c>
      <c r="I7" s="174">
        <v>7</v>
      </c>
      <c r="J7" s="174">
        <v>5</v>
      </c>
      <c r="K7" s="174">
        <v>4</v>
      </c>
      <c r="L7" s="174">
        <v>7</v>
      </c>
      <c r="M7" s="174">
        <v>5</v>
      </c>
      <c r="N7" s="134">
        <f t="shared" si="5"/>
        <v>47</v>
      </c>
      <c r="O7" s="176">
        <v>5</v>
      </c>
      <c r="P7" s="174">
        <v>9</v>
      </c>
      <c r="Q7" s="174">
        <v>7</v>
      </c>
      <c r="R7" s="174">
        <v>6</v>
      </c>
      <c r="S7" s="174">
        <v>6</v>
      </c>
      <c r="T7" s="176">
        <v>6</v>
      </c>
      <c r="U7" s="174">
        <v>9</v>
      </c>
      <c r="V7" s="174">
        <v>7</v>
      </c>
      <c r="W7" s="176">
        <v>7</v>
      </c>
      <c r="X7" s="177">
        <f t="shared" si="1"/>
        <v>62</v>
      </c>
      <c r="Y7" s="178">
        <f t="shared" ref="Y7:Y32" si="6">SUM(N7+X7)</f>
        <v>109</v>
      </c>
      <c r="Z7" s="179">
        <f t="shared" ref="Z7:Z32" si="7">IF(AC7&lt;37,(SUM(ROUND(Y7-AC7,0))),"")</f>
        <v>88</v>
      </c>
      <c r="AA7" s="180">
        <f t="shared" si="2"/>
        <v>16</v>
      </c>
      <c r="AC7" s="181">
        <f t="shared" si="3"/>
        <v>21</v>
      </c>
      <c r="AD7" s="182">
        <v>2</v>
      </c>
      <c r="AE7" s="183">
        <f>HLOOKUP($AC7,HH!$A$2:$AP$20,E$4+1)</f>
        <v>1</v>
      </c>
      <c r="AF7" s="183">
        <f>HLOOKUP($AC7,HH!$A$2:$AP$20,F$4+1)</f>
        <v>2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1</v>
      </c>
      <c r="AL7" s="183">
        <f>HLOOKUP($AC7,HH!$A$2:$AP$20,L$4+1)</f>
        <v>1</v>
      </c>
      <c r="AM7" s="183">
        <f>HLOOKUP($AC7,HH!$A$2:$AP$20,M$4+1)</f>
        <v>2</v>
      </c>
      <c r="AN7" s="183"/>
      <c r="AO7" s="183">
        <f>HLOOKUP($AC7,HH!$A$2:$AP$20,O$4+1)</f>
        <v>2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30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5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2"/>
        <v>0</v>
      </c>
      <c r="AC8" s="181">
        <f t="shared" si="3"/>
        <v>30</v>
      </c>
      <c r="AD8" s="182"/>
      <c r="AE8" s="183">
        <f>HLOOKUP($AC8,HH!$A$2:$AP$20,E$4+1)</f>
        <v>2</v>
      </c>
      <c r="AF8" s="183">
        <f>HLOOKUP($AC8,HH!$A$2:$AP$20,F$4+1)</f>
        <v>2</v>
      </c>
      <c r="AG8" s="183">
        <f>HLOOKUP($AC8,HH!$A$2:$AP$20,G$4+1)</f>
        <v>1</v>
      </c>
      <c r="AH8" s="183">
        <f>HLOOKUP($AC8,HH!$A$2:$AP$20,H$4+1)</f>
        <v>2</v>
      </c>
      <c r="AI8" s="183">
        <f>HLOOKUP($AC8,HH!$A$2:$AP$20,I$4+1)</f>
        <v>2</v>
      </c>
      <c r="AJ8" s="183">
        <f>HLOOKUP($AC8,HH!$A$2:$AP$20,J$4+1)</f>
        <v>1</v>
      </c>
      <c r="AK8" s="183">
        <f>HLOOKUP($AC8,HH!$A$2:$AP$20,K$4+1)</f>
        <v>2</v>
      </c>
      <c r="AL8" s="183">
        <f>HLOOKUP($AC8,HH!$A$2:$AP$20,L$4+1)</f>
        <v>1</v>
      </c>
      <c r="AM8" s="183">
        <f>HLOOKUP($AC8,HH!$A$2:$AP$20,M$4+1)</f>
        <v>2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2</v>
      </c>
      <c r="AR8" s="183">
        <f>HLOOKUP($AC8,HH!$A$2:$AP$20,R$4+1)</f>
        <v>2</v>
      </c>
      <c r="AS8" s="183">
        <f>HLOOKUP($AC8,HH!$A$2:$AP$20,S$4+1)</f>
        <v>2</v>
      </c>
      <c r="AT8" s="183">
        <f>HLOOKUP($AC8,HH!$A$2:$AP$20,T$4+1)</f>
        <v>1</v>
      </c>
      <c r="AU8" s="183">
        <f>HLOOKUP($AC8,HH!$A$2:$AP$20,U$4+1)</f>
        <v>2</v>
      </c>
      <c r="AV8" s="183">
        <f>HLOOKUP($AC8,HH!$A$2:$AP$20,V$4+1)</f>
        <v>1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16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5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181">
        <f t="shared" si="3"/>
        <v>16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1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0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0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11</v>
      </c>
      <c r="D10" s="173">
        <v>0</v>
      </c>
      <c r="E10" s="174">
        <v>6</v>
      </c>
      <c r="F10" s="175">
        <v>4</v>
      </c>
      <c r="G10" s="174">
        <v>3</v>
      </c>
      <c r="H10" s="174">
        <v>4</v>
      </c>
      <c r="I10" s="174">
        <v>4</v>
      </c>
      <c r="J10" s="174">
        <v>6</v>
      </c>
      <c r="K10" s="174">
        <v>4</v>
      </c>
      <c r="L10" s="174">
        <v>7</v>
      </c>
      <c r="M10" s="174">
        <v>5</v>
      </c>
      <c r="N10" s="134">
        <f t="shared" si="5"/>
        <v>43</v>
      </c>
      <c r="O10" s="176">
        <v>6</v>
      </c>
      <c r="P10" s="174">
        <v>6</v>
      </c>
      <c r="Q10" s="174">
        <v>6</v>
      </c>
      <c r="R10" s="174">
        <v>4</v>
      </c>
      <c r="S10" s="174">
        <v>7</v>
      </c>
      <c r="T10" s="174">
        <v>5</v>
      </c>
      <c r="U10" s="174">
        <v>7</v>
      </c>
      <c r="V10" s="174">
        <v>3</v>
      </c>
      <c r="W10" s="176">
        <v>5</v>
      </c>
      <c r="X10" s="177">
        <f t="shared" si="1"/>
        <v>49</v>
      </c>
      <c r="Y10" s="178">
        <f t="shared" si="6"/>
        <v>92</v>
      </c>
      <c r="Z10" s="179">
        <f t="shared" si="7"/>
        <v>81</v>
      </c>
      <c r="AA10" s="180">
        <f t="shared" si="2"/>
        <v>9</v>
      </c>
      <c r="AC10" s="181">
        <f t="shared" si="3"/>
        <v>11</v>
      </c>
      <c r="AD10" s="182">
        <v>2</v>
      </c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0</v>
      </c>
      <c r="AH10" s="183">
        <f>HLOOKUP($AC10,HH!$A$2:$AP$20,H$4+1)</f>
        <v>1</v>
      </c>
      <c r="AI10" s="183">
        <f>HLOOKUP($AC10,HH!$A$2:$AP$20,I$4+1)</f>
        <v>1</v>
      </c>
      <c r="AJ10" s="183">
        <f>HLOOKUP($AC10,HH!$A$2:$AP$20,J$4+1)</f>
        <v>0</v>
      </c>
      <c r="AK10" s="183">
        <f>HLOOKUP($AC10,HH!$A$2:$AP$20,K$4+1)</f>
        <v>1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1</v>
      </c>
      <c r="AR10" s="183">
        <f>HLOOKUP($AC10,HH!$A$2:$AP$20,R$4+1)</f>
        <v>1</v>
      </c>
      <c r="AS10" s="183">
        <f>HLOOKUP($AC10,HH!$A$2:$AP$20,S$4+1)</f>
        <v>1</v>
      </c>
      <c r="AT10" s="183">
        <f>HLOOKUP($AC10,HH!$A$2:$AP$20,T$4+1)</f>
        <v>0</v>
      </c>
      <c r="AU10" s="183">
        <f>HLOOKUP($AC10,HH!$A$2:$AP$20,U$4+1)</f>
        <v>0</v>
      </c>
      <c r="AV10" s="183">
        <f>HLOOKUP($AC10,HH!$A$2:$AP$20,V$4+1)</f>
        <v>0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 t="shared" si="2"/>
        <v>0</v>
      </c>
      <c r="AC11" s="181">
        <f>IF(D11&gt;0,D11,C11)</f>
        <v>0</v>
      </c>
      <c r="AD11" s="182"/>
      <c r="AE11" s="183">
        <f>HLOOKUP($AC11,HH!$A$2:$AP$20,E$4+1)</f>
        <v>11</v>
      </c>
      <c r="AF11" s="183">
        <f>HLOOKUP($AC11,HH!$A$2:$AP$20,F$4+1)</f>
        <v>1</v>
      </c>
      <c r="AG11" s="183">
        <f>HLOOKUP($AC11,HH!$A$2:$AP$20,G$4+1)</f>
        <v>15</v>
      </c>
      <c r="AH11" s="183">
        <f>HLOOKUP($AC11,HH!$A$2:$AP$20,H$4+1)</f>
        <v>5</v>
      </c>
      <c r="AI11" s="183">
        <f>HLOOKUP($AC11,HH!$A$2:$AP$20,I$4+1)</f>
        <v>9</v>
      </c>
      <c r="AJ11" s="183">
        <f>HLOOKUP($AC11,HH!$A$2:$AP$20,J$4+1)</f>
        <v>13</v>
      </c>
      <c r="AK11" s="183">
        <f>HLOOKUP($AC11,HH!$A$2:$AP$20,K$4+1)</f>
        <v>7</v>
      </c>
      <c r="AL11" s="183">
        <f>HLOOKUP($AC11,HH!$A$2:$AP$20,L$4+1)</f>
        <v>17</v>
      </c>
      <c r="AM11" s="183">
        <f>HLOOKUP($AC11,HH!$A$2:$AP$20,M$4+1)</f>
        <v>3</v>
      </c>
      <c r="AN11" s="183"/>
      <c r="AO11" s="183">
        <f>HLOOKUP($AC11,HH!$A$2:$AP$20,O$4+1)</f>
        <v>2</v>
      </c>
      <c r="AP11" s="183">
        <f>HLOOKUP($AC11,HH!$A$2:$AP$20,P$4+1)</f>
        <v>14</v>
      </c>
      <c r="AQ11" s="183">
        <f>HLOOKUP($AC11,HH!$A$2:$AP$20,Q$4+1)</f>
        <v>10</v>
      </c>
      <c r="AR11" s="183">
        <f>HLOOKUP($AC11,HH!$A$2:$AP$20,R$4+1)</f>
        <v>8</v>
      </c>
      <c r="AS11" s="183">
        <f>HLOOKUP($AC11,HH!$A$2:$AP$20,S$4+1)</f>
        <v>4</v>
      </c>
      <c r="AT11" s="183">
        <f>HLOOKUP($AC11,HH!$A$2:$AP$20,T$4+1)</f>
        <v>16</v>
      </c>
      <c r="AU11" s="183">
        <f>HLOOKUP($AC11,HH!$A$2:$AP$20,U$4+1)</f>
        <v>12</v>
      </c>
      <c r="AV11" s="183">
        <f>HLOOKUP($AC11,HH!$A$2:$AP$20,V$4+1)</f>
        <v>18</v>
      </c>
      <c r="AW11" s="183">
        <f>HLOOKUP($AC11,HH!$A$2:$AP$20,W$4+1)</f>
        <v>6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27</v>
      </c>
      <c r="D12" s="173">
        <f t="shared" si="4"/>
        <v>21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5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2"/>
        <v>0</v>
      </c>
      <c r="AC12" s="181">
        <f t="shared" si="3"/>
        <v>21</v>
      </c>
      <c r="AD12" s="182"/>
      <c r="AE12" s="183">
        <f>HLOOKUP($AC12,HH!$A$2:$AP$20,E$4+1)</f>
        <v>1</v>
      </c>
      <c r="AF12" s="183">
        <f>HLOOKUP($AC12,HH!$A$2:$AP$20,F$4+1)</f>
        <v>2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2</v>
      </c>
      <c r="AN12" s="183"/>
      <c r="AO12" s="183">
        <f>HLOOKUP($AC12,HH!$A$2:$AP$20,O$4+1)</f>
        <v>2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5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2"/>
        <v>0</v>
      </c>
      <c r="AC13" s="181">
        <f t="shared" si="3"/>
        <v>11</v>
      </c>
      <c r="AD13" s="182"/>
      <c r="AE13" s="183">
        <f>HLOOKUP($AC13,HH!$A$2:$AP$20,E$4+1)</f>
        <v>1</v>
      </c>
      <c r="AF13" s="183">
        <f>HLOOKUP($AC13,HH!$A$2:$AP$20,F$4+1)</f>
        <v>1</v>
      </c>
      <c r="AG13" s="183">
        <f>HLOOKUP($AC13,HH!$A$2:$AP$20,G$4+1)</f>
        <v>0</v>
      </c>
      <c r="AH13" s="183">
        <f>HLOOKUP($AC13,HH!$A$2:$AP$20,H$4+1)</f>
        <v>1</v>
      </c>
      <c r="AI13" s="183">
        <f>HLOOKUP($AC13,HH!$A$2:$AP$20,I$4+1)</f>
        <v>1</v>
      </c>
      <c r="AJ13" s="183">
        <f>HLOOKUP($AC13,HH!$A$2:$AP$20,J$4+1)</f>
        <v>0</v>
      </c>
      <c r="AK13" s="183">
        <f>HLOOKUP($AC13,HH!$A$2:$AP$20,K$4+1)</f>
        <v>1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1</v>
      </c>
      <c r="AR13" s="183">
        <f>HLOOKUP($AC13,HH!$A$2:$AP$20,R$4+1)</f>
        <v>1</v>
      </c>
      <c r="AS13" s="183">
        <f>HLOOKUP($AC13,HH!$A$2:$AP$20,S$4+1)</f>
        <v>1</v>
      </c>
      <c r="AT13" s="183">
        <f>HLOOKUP($AC13,HH!$A$2:$AP$20,T$4+1)</f>
        <v>0</v>
      </c>
      <c r="AU13" s="183">
        <f>HLOOKUP($AC13,HH!$A$2:$AP$20,U$4+1)</f>
        <v>0</v>
      </c>
      <c r="AV13" s="183">
        <f>HLOOKUP($AC13,HH!$A$2:$AP$20,V$4+1)</f>
        <v>0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49</v>
      </c>
      <c r="D14" s="173">
        <f t="shared" si="4"/>
        <v>41</v>
      </c>
      <c r="E14" s="174"/>
      <c r="F14" s="175"/>
      <c r="G14" s="174"/>
      <c r="H14" s="174"/>
      <c r="I14" s="174"/>
      <c r="J14" s="174"/>
      <c r="K14" s="174"/>
      <c r="L14" s="174"/>
      <c r="M14" s="174"/>
      <c r="N14" s="134">
        <f t="shared" si="5"/>
        <v>0</v>
      </c>
      <c r="O14" s="176"/>
      <c r="P14" s="174"/>
      <c r="Q14" s="174"/>
      <c r="R14" s="174"/>
      <c r="S14" s="174"/>
      <c r="T14" s="174"/>
      <c r="U14" s="174"/>
      <c r="V14" s="174"/>
      <c r="W14" s="176"/>
      <c r="X14" s="177">
        <f t="shared" si="1"/>
        <v>0</v>
      </c>
      <c r="Y14" s="178" t="s">
        <v>20</v>
      </c>
      <c r="Z14" s="179" t="str">
        <f t="shared" si="7"/>
        <v/>
      </c>
      <c r="AA14" s="180">
        <f t="shared" si="2"/>
        <v>0</v>
      </c>
      <c r="AC14" s="181">
        <f t="shared" si="3"/>
        <v>41</v>
      </c>
      <c r="AD14" s="182"/>
      <c r="AE14" s="183">
        <f>HLOOKUP($AC14,HH!$A$2:$AP$20,E$4+1)</f>
        <v>2</v>
      </c>
      <c r="AF14" s="183">
        <f>HLOOKUP($AC14,HH!$A$2:$AP$20,F$4+1)</f>
        <v>3</v>
      </c>
      <c r="AG14" s="183">
        <f>HLOOKUP($AC14,HH!$A$2:$AP$20,G$4+1)</f>
        <v>2</v>
      </c>
      <c r="AH14" s="183">
        <f>HLOOKUP($AC14,HH!$A$2:$AP$20,H$4+1)</f>
        <v>3</v>
      </c>
      <c r="AI14" s="183">
        <f>HLOOKUP($AC14,HH!$A$2:$AP$20,I$4+1)</f>
        <v>2</v>
      </c>
      <c r="AJ14" s="183">
        <f>HLOOKUP($AC14,HH!$A$2:$AP$20,J$4+1)</f>
        <v>2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3</v>
      </c>
      <c r="AN14" s="183"/>
      <c r="AO14" s="183">
        <f>HLOOKUP($AC14,HH!$A$2:$AP$20,O$4+1)</f>
        <v>3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3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5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2"/>
        <v>0</v>
      </c>
      <c r="AC15" s="181">
        <f t="shared" si="3"/>
        <v>22</v>
      </c>
      <c r="AD15" s="182"/>
      <c r="AE15" s="183">
        <f>HLOOKUP($AC15,HH!$A$2:$AP$20,E$4+1)</f>
        <v>1</v>
      </c>
      <c r="AF15" s="183">
        <f>HLOOKUP($AC15,HH!$A$2:$AP$20,F$4+1)</f>
        <v>2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2</v>
      </c>
      <c r="AN15" s="183"/>
      <c r="AO15" s="183">
        <f>HLOOKUP($AC15,HH!$A$2:$AP$20,O$4+1)</f>
        <v>2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2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15.1</v>
      </c>
      <c r="C16" s="173">
        <f t="shared" si="0"/>
        <v>14</v>
      </c>
      <c r="D16" s="173">
        <v>0</v>
      </c>
      <c r="E16" s="174">
        <v>6</v>
      </c>
      <c r="F16" s="175">
        <v>5</v>
      </c>
      <c r="G16" s="174">
        <v>3</v>
      </c>
      <c r="H16" s="174">
        <v>4</v>
      </c>
      <c r="I16" s="174">
        <v>5</v>
      </c>
      <c r="J16" s="174">
        <v>4</v>
      </c>
      <c r="K16" s="174">
        <v>6</v>
      </c>
      <c r="L16" s="174">
        <v>5</v>
      </c>
      <c r="M16" s="174">
        <v>5</v>
      </c>
      <c r="N16" s="134">
        <f>SUM(E16:M16)</f>
        <v>43</v>
      </c>
      <c r="O16" s="176">
        <v>6</v>
      </c>
      <c r="P16" s="174">
        <v>5</v>
      </c>
      <c r="Q16" s="174">
        <v>7</v>
      </c>
      <c r="R16" s="174">
        <v>4</v>
      </c>
      <c r="S16" s="174">
        <v>5</v>
      </c>
      <c r="T16" s="174">
        <v>6</v>
      </c>
      <c r="U16" s="174">
        <v>7</v>
      </c>
      <c r="V16" s="174">
        <v>5</v>
      </c>
      <c r="W16" s="176">
        <v>5</v>
      </c>
      <c r="X16" s="177">
        <f>SUM(O16:W16)</f>
        <v>50</v>
      </c>
      <c r="Y16" s="178">
        <f>SUM(N16+X16)</f>
        <v>93</v>
      </c>
      <c r="Z16" s="179">
        <f>IF(AC16&lt;37,(SUM(ROUND(Y16-AC16,0))),"")</f>
        <v>79</v>
      </c>
      <c r="AA16" s="180">
        <f t="shared" si="2"/>
        <v>7</v>
      </c>
      <c r="AC16" s="181">
        <f t="shared" si="3"/>
        <v>14</v>
      </c>
      <c r="AD16" s="182">
        <v>2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0</v>
      </c>
      <c r="AH16" s="183">
        <f>HLOOKUP($AC16,HH!$A$2:$AP$20,H$4+1)</f>
        <v>1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0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1</v>
      </c>
      <c r="AQ16" s="183">
        <f>HLOOKUP($AC16,HH!$A$2:$AP$20,Q$4+1)</f>
        <v>1</v>
      </c>
      <c r="AR16" s="183">
        <f>HLOOKUP($AC16,HH!$A$2:$AP$20,R$4+1)</f>
        <v>1</v>
      </c>
      <c r="AS16" s="183">
        <f>HLOOKUP($AC16,HH!$A$2:$AP$20,S$4+1)</f>
        <v>1</v>
      </c>
      <c r="AT16" s="183">
        <f>HLOOKUP($AC16,HH!$A$2:$AP$20,T$4+1)</f>
        <v>0</v>
      </c>
      <c r="AU16" s="183">
        <f>HLOOKUP($AC16,HH!$A$2:$AP$20,U$4+1)</f>
        <v>1</v>
      </c>
      <c r="AV16" s="183">
        <f>HLOOKUP($AC16,HH!$A$2:$AP$20,V$4+1)</f>
        <v>0</v>
      </c>
      <c r="AW16" s="183">
        <f>HLOOKUP($AC16,HH!$A$2:$AP$20,W$4+1)</f>
        <v>1</v>
      </c>
    </row>
    <row r="17" spans="1:49" ht="13.65" customHeight="1" x14ac:dyDescent="0.25">
      <c r="A17" s="188" t="s">
        <v>45</v>
      </c>
      <c r="B17" s="186">
        <v>14.4</v>
      </c>
      <c r="C17" s="173">
        <f t="shared" si="0"/>
        <v>14</v>
      </c>
      <c r="D17" s="173">
        <v>0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5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181">
        <f t="shared" si="3"/>
        <v>14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0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0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0</v>
      </c>
      <c r="AU17" s="183">
        <f>HLOOKUP($AC17,HH!$A$2:$AP$20,U$4+1)</f>
        <v>1</v>
      </c>
      <c r="AV17" s="183">
        <f>HLOOKUP($AC17,HH!$A$2:$AP$20,V$4+1)</f>
        <v>0</v>
      </c>
      <c r="AW17" s="183">
        <f>HLOOKUP($AC17,HH!$A$2:$AP$20,W$4+1)</f>
        <v>1</v>
      </c>
    </row>
    <row r="18" spans="1:49" ht="13.65" customHeight="1" x14ac:dyDescent="0.25">
      <c r="A18" s="185" t="s">
        <v>25</v>
      </c>
      <c r="B18" s="186">
        <v>18.7</v>
      </c>
      <c r="C18" s="173">
        <f t="shared" si="0"/>
        <v>18</v>
      </c>
      <c r="D18" s="173">
        <f t="shared" si="4"/>
        <v>13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5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181">
        <f t="shared" si="3"/>
        <v>13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0</v>
      </c>
      <c r="AH18" s="183">
        <f>HLOOKUP($AC18,HH!$A$2:$AP$20,H$4+1)</f>
        <v>1</v>
      </c>
      <c r="AI18" s="183">
        <f>HLOOKUP($AC18,HH!$A$2:$AP$20,I$4+1)</f>
        <v>1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0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1</v>
      </c>
      <c r="AR18" s="183">
        <f>HLOOKUP($AC18,HH!$A$2:$AP$20,R$4+1)</f>
        <v>1</v>
      </c>
      <c r="AS18" s="183">
        <f>HLOOKUP($AC18,HH!$A$2:$AP$20,S$4+1)</f>
        <v>1</v>
      </c>
      <c r="AT18" s="183">
        <f>HLOOKUP($AC18,HH!$A$2:$AP$20,T$4+1)</f>
        <v>0</v>
      </c>
      <c r="AU18" s="183">
        <f>HLOOKUP($AC18,HH!$A$2:$AP$20,U$4+1)</f>
        <v>1</v>
      </c>
      <c r="AV18" s="183">
        <f>HLOOKUP($AC18,HH!$A$2:$AP$20,V$4+1)</f>
        <v>0</v>
      </c>
      <c r="AW18" s="183">
        <f>HLOOKUP($AC18,HH!$A$2:$AP$20,W$4+1)</f>
        <v>1</v>
      </c>
    </row>
    <row r="19" spans="1:49" ht="13.65" customHeight="1" x14ac:dyDescent="0.25">
      <c r="A19" s="185" t="s">
        <v>42</v>
      </c>
      <c r="B19" s="186">
        <v>20.8</v>
      </c>
      <c r="C19" s="173">
        <f t="shared" si="0"/>
        <v>21</v>
      </c>
      <c r="D19" s="173">
        <f t="shared" si="4"/>
        <v>15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5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 t="s">
        <v>20</v>
      </c>
      <c r="Z19" s="179" t="s">
        <v>20</v>
      </c>
      <c r="AA19" s="180">
        <f t="shared" si="2"/>
        <v>0</v>
      </c>
      <c r="AC19" s="181">
        <f t="shared" si="3"/>
        <v>15</v>
      </c>
      <c r="AD19" s="182"/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1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0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1</v>
      </c>
      <c r="AQ19" s="183">
        <f>HLOOKUP($AC19,HH!$A$2:$AP$20,Q$4+1)</f>
        <v>1</v>
      </c>
      <c r="AR19" s="183">
        <f>HLOOKUP($AC19,HH!$A$2:$AP$20,R$4+1)</f>
        <v>1</v>
      </c>
      <c r="AS19" s="183">
        <f>HLOOKUP($AC19,HH!$A$2:$AP$20,S$4+1)</f>
        <v>1</v>
      </c>
      <c r="AT19" s="183">
        <f>HLOOKUP($AC19,HH!$A$2:$AP$20,T$4+1)</f>
        <v>0</v>
      </c>
      <c r="AU19" s="183">
        <f>HLOOKUP($AC19,HH!$A$2:$AP$20,U$4+1)</f>
        <v>1</v>
      </c>
      <c r="AV19" s="183">
        <f>HLOOKUP($AC19,HH!$A$2:$AP$20,V$4+1)</f>
        <v>0</v>
      </c>
      <c r="AW19" s="183">
        <f>HLOOKUP($AC19,HH!$A$2:$AP$20,W$4+1)</f>
        <v>1</v>
      </c>
    </row>
    <row r="20" spans="1:49" ht="13.65" customHeight="1" x14ac:dyDescent="0.25">
      <c r="A20" s="187" t="s">
        <v>39</v>
      </c>
      <c r="B20" s="186">
        <v>27.6</v>
      </c>
      <c r="C20" s="173">
        <f t="shared" si="0"/>
        <v>28</v>
      </c>
      <c r="D20" s="173">
        <f t="shared" si="4"/>
        <v>22</v>
      </c>
      <c r="E20" s="174">
        <v>7</v>
      </c>
      <c r="F20" s="175">
        <v>5</v>
      </c>
      <c r="G20" s="174">
        <v>4</v>
      </c>
      <c r="H20" s="174">
        <v>5</v>
      </c>
      <c r="I20" s="174">
        <v>6</v>
      </c>
      <c r="J20" s="174">
        <v>7</v>
      </c>
      <c r="K20" s="174">
        <v>4</v>
      </c>
      <c r="L20" s="174">
        <v>6</v>
      </c>
      <c r="M20" s="174">
        <v>9</v>
      </c>
      <c r="N20" s="134">
        <f t="shared" si="5"/>
        <v>53</v>
      </c>
      <c r="O20" s="176">
        <v>7</v>
      </c>
      <c r="P20" s="174">
        <v>7</v>
      </c>
      <c r="Q20" s="174">
        <v>9</v>
      </c>
      <c r="R20" s="174">
        <v>5</v>
      </c>
      <c r="S20" s="174">
        <v>5</v>
      </c>
      <c r="T20" s="174">
        <v>6</v>
      </c>
      <c r="U20" s="174">
        <v>7</v>
      </c>
      <c r="V20" s="174">
        <v>4</v>
      </c>
      <c r="W20" s="176">
        <v>5</v>
      </c>
      <c r="X20" s="177">
        <f t="shared" si="1"/>
        <v>55</v>
      </c>
      <c r="Y20" s="178">
        <f t="shared" si="6"/>
        <v>108</v>
      </c>
      <c r="Z20" s="179">
        <f t="shared" si="7"/>
        <v>86</v>
      </c>
      <c r="AA20" s="180">
        <f t="shared" si="2"/>
        <v>14</v>
      </c>
      <c r="AC20" s="181">
        <f t="shared" si="3"/>
        <v>22</v>
      </c>
      <c r="AD20" s="182">
        <v>3</v>
      </c>
      <c r="AE20" s="183">
        <f>HLOOKUP($AC20,HH!$A$2:$AP$20,E$4+1)</f>
        <v>1</v>
      </c>
      <c r="AF20" s="183">
        <f>HLOOKUP($AC20,HH!$A$2:$AP$20,F$4+1)</f>
        <v>2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2</v>
      </c>
      <c r="AN20" s="183"/>
      <c r="AO20" s="183">
        <f>HLOOKUP($AC20,HH!$A$2:$AP$20,O$4+1)</f>
        <v>2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2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5" t="s">
        <v>36</v>
      </c>
      <c r="B21" s="186">
        <v>18.2</v>
      </c>
      <c r="C21" s="173">
        <f t="shared" si="0"/>
        <v>18</v>
      </c>
      <c r="D21" s="173">
        <v>0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5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 t="s">
        <v>20</v>
      </c>
      <c r="Z21" s="179" t="s">
        <v>20</v>
      </c>
      <c r="AA21" s="180">
        <f t="shared" si="2"/>
        <v>0</v>
      </c>
      <c r="AC21" s="181">
        <f t="shared" si="3"/>
        <v>18</v>
      </c>
      <c r="AD21" s="182"/>
      <c r="AE21" s="183">
        <f>HLOOKUP($AC21,HH!$A$2:$AP$20,E$4+1)</f>
        <v>1</v>
      </c>
      <c r="AF21" s="183">
        <f>HLOOKUP($AC21,HH!$A$2:$AP$20,F$4+1)</f>
        <v>1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1</v>
      </c>
      <c r="AK21" s="183">
        <f>HLOOKUP($AC21,HH!$A$2:$AP$20,K$4+1)</f>
        <v>1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1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1</v>
      </c>
      <c r="AW21" s="183">
        <f>HLOOKUP($AC21,HH!$A$2:$AP$20,W$4+1)</f>
        <v>1</v>
      </c>
    </row>
    <row r="22" spans="1:49" ht="13.65" customHeight="1" x14ac:dyDescent="0.25">
      <c r="A22" s="185" t="s">
        <v>31</v>
      </c>
      <c r="B22" s="186">
        <v>15.4</v>
      </c>
      <c r="C22" s="173">
        <f t="shared" si="0"/>
        <v>15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5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181">
        <f t="shared" si="3"/>
        <v>15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0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0</v>
      </c>
      <c r="AU22" s="183">
        <f>HLOOKUP($AC22,HH!$A$2:$AP$20,U$4+1)</f>
        <v>1</v>
      </c>
      <c r="AV22" s="183">
        <f>HLOOKUP($AC22,HH!$A$2:$AP$20,V$4+1)</f>
        <v>0</v>
      </c>
      <c r="AW22" s="183">
        <f>HLOOKUP($AC22,HH!$A$2:$AP$20,W$4+1)</f>
        <v>1</v>
      </c>
    </row>
    <row r="23" spans="1:49" ht="13.65" customHeight="1" x14ac:dyDescent="0.25">
      <c r="A23" s="185" t="s">
        <v>55</v>
      </c>
      <c r="B23" s="186">
        <v>17.399999999999999</v>
      </c>
      <c r="C23" s="173">
        <f t="shared" si="0"/>
        <v>17</v>
      </c>
      <c r="D23" s="173">
        <f t="shared" si="4"/>
        <v>12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5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2"/>
        <v>0</v>
      </c>
      <c r="AB23" s="189"/>
      <c r="AC23" s="181">
        <f t="shared" si="3"/>
        <v>12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0</v>
      </c>
      <c r="AH23" s="183">
        <f>HLOOKUP($AC23,HH!$A$2:$AP$20,H$4+1)</f>
        <v>1</v>
      </c>
      <c r="AI23" s="183">
        <f>HLOOKUP($AC23,HH!$A$2:$AP$20,I$4+1)</f>
        <v>1</v>
      </c>
      <c r="AJ23" s="183">
        <f>HLOOKUP($AC23,HH!$A$2:$AP$20,J$4+1)</f>
        <v>0</v>
      </c>
      <c r="AK23" s="183">
        <f>HLOOKUP($AC23,HH!$A$2:$AP$20,K$4+1)</f>
        <v>1</v>
      </c>
      <c r="AL23" s="183">
        <f>HLOOKUP($AC23,HH!$A$2:$AP$20,L$4+1)</f>
        <v>0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0</v>
      </c>
      <c r="AQ23" s="183">
        <f>HLOOKUP($AC23,HH!$A$2:$AP$20,Q$4+1)</f>
        <v>1</v>
      </c>
      <c r="AR23" s="183">
        <f>HLOOKUP($AC23,HH!$A$2:$AP$20,R$4+1)</f>
        <v>1</v>
      </c>
      <c r="AS23" s="183">
        <f>HLOOKUP($AC23,HH!$A$2:$AP$20,S$4+1)</f>
        <v>1</v>
      </c>
      <c r="AT23" s="183">
        <f>HLOOKUP($AC23,HH!$A$2:$AP$20,T$4+1)</f>
        <v>0</v>
      </c>
      <c r="AU23" s="183">
        <f>HLOOKUP($AC23,HH!$A$2:$AP$20,U$4+1)</f>
        <v>1</v>
      </c>
      <c r="AV23" s="183">
        <f>HLOOKUP($AC23,HH!$A$2:$AP$20,V$4+1)</f>
        <v>0</v>
      </c>
      <c r="AW23" s="183">
        <f>HLOOKUP($AC23,HH!$A$2:$AP$20,W$4+1)</f>
        <v>1</v>
      </c>
    </row>
    <row r="24" spans="1:49" s="189" customFormat="1" ht="13.65" customHeight="1" x14ac:dyDescent="0.25">
      <c r="A24" s="190" t="s">
        <v>33</v>
      </c>
      <c r="B24" s="186">
        <v>15.4</v>
      </c>
      <c r="C24" s="173">
        <f t="shared" si="0"/>
        <v>15</v>
      </c>
      <c r="D24" s="173">
        <f t="shared" si="4"/>
        <v>10</v>
      </c>
      <c r="E24" s="174">
        <v>5</v>
      </c>
      <c r="F24" s="175">
        <v>7</v>
      </c>
      <c r="G24" s="174">
        <v>3</v>
      </c>
      <c r="H24" s="174">
        <v>5</v>
      </c>
      <c r="I24" s="174">
        <v>5</v>
      </c>
      <c r="J24" s="174">
        <v>6</v>
      </c>
      <c r="K24" s="174">
        <v>3</v>
      </c>
      <c r="L24" s="174">
        <v>6</v>
      </c>
      <c r="M24" s="174">
        <v>5</v>
      </c>
      <c r="N24" s="134">
        <f t="shared" si="5"/>
        <v>45</v>
      </c>
      <c r="O24" s="176">
        <v>4</v>
      </c>
      <c r="P24" s="174">
        <v>5</v>
      </c>
      <c r="Q24" s="174">
        <v>7</v>
      </c>
      <c r="R24" s="174">
        <v>5</v>
      </c>
      <c r="S24" s="174">
        <v>7</v>
      </c>
      <c r="T24" s="174">
        <v>5</v>
      </c>
      <c r="U24" s="174">
        <v>6</v>
      </c>
      <c r="V24" s="174">
        <v>3</v>
      </c>
      <c r="W24" s="176">
        <v>5</v>
      </c>
      <c r="X24" s="177">
        <f t="shared" si="1"/>
        <v>47</v>
      </c>
      <c r="Y24" s="178">
        <f t="shared" si="6"/>
        <v>92</v>
      </c>
      <c r="Z24" s="179">
        <f t="shared" si="7"/>
        <v>82</v>
      </c>
      <c r="AA24" s="180">
        <f t="shared" si="2"/>
        <v>10</v>
      </c>
      <c r="AB24" s="115"/>
      <c r="AC24" s="181">
        <f t="shared" si="3"/>
        <v>10</v>
      </c>
      <c r="AD24" s="182">
        <v>1</v>
      </c>
      <c r="AE24" s="183">
        <f>HLOOKUP($AC24,HH!$A$2:$AP$20,E$4+1)</f>
        <v>0</v>
      </c>
      <c r="AF24" s="183">
        <f>HLOOKUP($AC24,HH!$A$2:$AP$20,F$4+1)</f>
        <v>1</v>
      </c>
      <c r="AG24" s="183">
        <f>HLOOKUP($AC24,HH!$A$2:$AP$20,G$4+1)</f>
        <v>0</v>
      </c>
      <c r="AH24" s="183">
        <f>HLOOKUP($AC24,HH!$A$2:$AP$20,H$4+1)</f>
        <v>1</v>
      </c>
      <c r="AI24" s="183">
        <f>HLOOKUP($AC24,HH!$A$2:$AP$20,I$4+1)</f>
        <v>1</v>
      </c>
      <c r="AJ24" s="183">
        <f>HLOOKUP($AC24,HH!$A$2:$AP$20,J$4+1)</f>
        <v>0</v>
      </c>
      <c r="AK24" s="183">
        <f>HLOOKUP($AC24,HH!$A$2:$AP$20,K$4+1)</f>
        <v>1</v>
      </c>
      <c r="AL24" s="183">
        <f>HLOOKUP($AC24,HH!$A$2:$AP$20,L$4+1)</f>
        <v>0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1</v>
      </c>
      <c r="AR24" s="183">
        <f>HLOOKUP($AC24,HH!$A$2:$AP$20,R$4+1)</f>
        <v>1</v>
      </c>
      <c r="AS24" s="183">
        <f>HLOOKUP($AC24,HH!$A$2:$AP$20,S$4+1)</f>
        <v>1</v>
      </c>
      <c r="AT24" s="183">
        <f>HLOOKUP($AC24,HH!$A$2:$AP$20,T$4+1)</f>
        <v>0</v>
      </c>
      <c r="AU24" s="183">
        <f>HLOOKUP($AC24,HH!$A$2:$AP$20,U$4+1)</f>
        <v>0</v>
      </c>
      <c r="AV24" s="183">
        <f>HLOOKUP($AC24,HH!$A$2:$AP$20,V$4+1)</f>
        <v>0</v>
      </c>
      <c r="AW24" s="183">
        <f>HLOOKUP($AC24,HH!$A$2:$AP$20,W$4+1)</f>
        <v>1</v>
      </c>
    </row>
    <row r="25" spans="1:49" ht="13.65" customHeight="1" x14ac:dyDescent="0.25">
      <c r="A25" s="190" t="s">
        <v>71</v>
      </c>
      <c r="B25" s="186">
        <v>13.7</v>
      </c>
      <c r="C25" s="173">
        <f t="shared" si="0"/>
        <v>13</v>
      </c>
      <c r="D25" s="173">
        <v>0</v>
      </c>
      <c r="E25" s="174"/>
      <c r="F25" s="175"/>
      <c r="G25" s="174"/>
      <c r="H25" s="174"/>
      <c r="I25" s="174"/>
      <c r="J25" s="174"/>
      <c r="K25" s="174"/>
      <c r="L25" s="174"/>
      <c r="M25" s="174"/>
      <c r="N25" s="134">
        <f t="shared" si="5"/>
        <v>0</v>
      </c>
      <c r="O25" s="176"/>
      <c r="P25" s="174"/>
      <c r="Q25" s="174"/>
      <c r="R25" s="174"/>
      <c r="S25" s="174"/>
      <c r="T25" s="174"/>
      <c r="U25" s="174"/>
      <c r="V25" s="174"/>
      <c r="W25" s="176"/>
      <c r="X25" s="177">
        <f t="shared" si="1"/>
        <v>0</v>
      </c>
      <c r="Y25" s="178" t="s">
        <v>20</v>
      </c>
      <c r="Z25" s="179" t="s">
        <v>20</v>
      </c>
      <c r="AA25" s="180">
        <f t="shared" si="2"/>
        <v>0</v>
      </c>
      <c r="AC25" s="181">
        <f>IF(D25&gt;0,D25,C25)</f>
        <v>13</v>
      </c>
      <c r="AD25" s="182"/>
      <c r="AE25" s="183">
        <f>HLOOKUP($AC25,HH!$A$2:$AP$20,E$4+1)</f>
        <v>1</v>
      </c>
      <c r="AF25" s="183">
        <f>HLOOKUP($AC25,HH!$A$2:$AP$20,F$4+1)</f>
        <v>1</v>
      </c>
      <c r="AG25" s="183">
        <f>HLOOKUP($AC25,HH!$A$2:$AP$20,G$4+1)</f>
        <v>0</v>
      </c>
      <c r="AH25" s="183">
        <f>HLOOKUP($AC25,HH!$A$2:$AP$20,H$4+1)</f>
        <v>1</v>
      </c>
      <c r="AI25" s="183">
        <f>HLOOKUP($AC25,HH!$A$2:$AP$20,I$4+1)</f>
        <v>1</v>
      </c>
      <c r="AJ25" s="183">
        <f>HLOOKUP($AC25,HH!$A$2:$AP$20,J$4+1)</f>
        <v>1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1</v>
      </c>
      <c r="AP25" s="183">
        <f>HLOOKUP($AC25,HH!$A$2:$AP$20,P$4+1)</f>
        <v>0</v>
      </c>
      <c r="AQ25" s="183">
        <f>HLOOKUP($AC25,HH!$A$2:$AP$20,Q$4+1)</f>
        <v>1</v>
      </c>
      <c r="AR25" s="183">
        <f>HLOOKUP($AC25,HH!$A$2:$AP$20,R$4+1)</f>
        <v>1</v>
      </c>
      <c r="AS25" s="183">
        <f>HLOOKUP($AC25,HH!$A$2:$AP$20,S$4+1)</f>
        <v>1</v>
      </c>
      <c r="AT25" s="183">
        <f>HLOOKUP($AC25,HH!$A$2:$AP$20,T$4+1)</f>
        <v>0</v>
      </c>
      <c r="AU25" s="183">
        <f>HLOOKUP($AC25,HH!$A$2:$AP$20,U$4+1)</f>
        <v>1</v>
      </c>
      <c r="AV25" s="183">
        <f>HLOOKUP($AC25,HH!$A$2:$AP$20,V$4+1)</f>
        <v>0</v>
      </c>
      <c r="AW25" s="183">
        <f>HLOOKUP($AC25,HH!$A$2:$AP$20,W$4+1)</f>
        <v>1</v>
      </c>
    </row>
    <row r="26" spans="1:49" ht="13.65" customHeight="1" x14ac:dyDescent="0.25">
      <c r="A26" s="185" t="s">
        <v>35</v>
      </c>
      <c r="B26" s="186">
        <v>17.3</v>
      </c>
      <c r="C26" s="173">
        <f t="shared" si="0"/>
        <v>17</v>
      </c>
      <c r="D26" s="173">
        <f t="shared" si="4"/>
        <v>12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5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181">
        <f t="shared" si="3"/>
        <v>12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0</v>
      </c>
      <c r="AH26" s="183">
        <f>HLOOKUP($AC26,HH!$A$2:$AP$20,H$4+1)</f>
        <v>1</v>
      </c>
      <c r="AI26" s="183">
        <f>HLOOKUP($AC26,HH!$A$2:$AP$20,I$4+1)</f>
        <v>1</v>
      </c>
      <c r="AJ26" s="183">
        <f>HLOOKUP($AC26,HH!$A$2:$AP$20,J$4+1)</f>
        <v>0</v>
      </c>
      <c r="AK26" s="183">
        <f>HLOOKUP($AC26,HH!$A$2:$AP$20,K$4+1)</f>
        <v>1</v>
      </c>
      <c r="AL26" s="183">
        <f>HLOOKUP($AC26,HH!$A$2:$AP$20,L$4+1)</f>
        <v>0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0</v>
      </c>
      <c r="AQ26" s="183">
        <f>HLOOKUP($AC26,HH!$A$2:$AP$20,Q$4+1)</f>
        <v>1</v>
      </c>
      <c r="AR26" s="183">
        <f>HLOOKUP($AC26,HH!$A$2:$AP$20,R$4+1)</f>
        <v>1</v>
      </c>
      <c r="AS26" s="183">
        <f>HLOOKUP($AC26,HH!$A$2:$AP$20,S$4+1)</f>
        <v>1</v>
      </c>
      <c r="AT26" s="183">
        <f>HLOOKUP($AC26,HH!$A$2:$AP$20,T$4+1)</f>
        <v>0</v>
      </c>
      <c r="AU26" s="183">
        <f>HLOOKUP($AC26,HH!$A$2:$AP$20,U$4+1)</f>
        <v>1</v>
      </c>
      <c r="AV26" s="183">
        <f>HLOOKUP($AC26,HH!$A$2:$AP$20,V$4+1)</f>
        <v>0</v>
      </c>
      <c r="AW26" s="183">
        <f>HLOOKUP($AC26,HH!$A$2:$AP$20,W$4+1)</f>
        <v>1</v>
      </c>
    </row>
    <row r="27" spans="1:49" ht="13.65" customHeight="1" x14ac:dyDescent="0.25">
      <c r="A27" s="185" t="s">
        <v>37</v>
      </c>
      <c r="B27" s="186">
        <v>21.1</v>
      </c>
      <c r="C27" s="173">
        <f t="shared" si="0"/>
        <v>21</v>
      </c>
      <c r="D27" s="173">
        <f t="shared" si="4"/>
        <v>15</v>
      </c>
      <c r="E27" s="174">
        <v>5</v>
      </c>
      <c r="F27" s="175">
        <v>4</v>
      </c>
      <c r="G27" s="174">
        <v>3</v>
      </c>
      <c r="H27" s="174">
        <v>5</v>
      </c>
      <c r="I27" s="174">
        <v>6</v>
      </c>
      <c r="J27" s="174">
        <v>5</v>
      </c>
      <c r="K27" s="174">
        <v>3</v>
      </c>
      <c r="L27" s="174">
        <v>5</v>
      </c>
      <c r="M27" s="174">
        <v>4</v>
      </c>
      <c r="N27" s="134">
        <f t="shared" si="5"/>
        <v>40</v>
      </c>
      <c r="O27" s="176">
        <v>4</v>
      </c>
      <c r="P27" s="174">
        <v>6</v>
      </c>
      <c r="Q27" s="174">
        <v>7</v>
      </c>
      <c r="R27" s="174">
        <v>4</v>
      </c>
      <c r="S27" s="174">
        <v>5</v>
      </c>
      <c r="T27" s="174">
        <v>5</v>
      </c>
      <c r="U27" s="174">
        <v>6</v>
      </c>
      <c r="V27" s="174">
        <v>4</v>
      </c>
      <c r="W27" s="176">
        <v>6</v>
      </c>
      <c r="X27" s="177">
        <f t="shared" si="1"/>
        <v>47</v>
      </c>
      <c r="Y27" s="178">
        <f t="shared" si="6"/>
        <v>87</v>
      </c>
      <c r="Z27" s="179">
        <f t="shared" si="7"/>
        <v>72</v>
      </c>
      <c r="AA27" s="180">
        <f t="shared" si="2"/>
        <v>0</v>
      </c>
      <c r="AC27" s="181">
        <f t="shared" si="3"/>
        <v>15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1</v>
      </c>
      <c r="AI27" s="183">
        <f>HLOOKUP($AC27,HH!$A$2:$AP$20,I$4+1)</f>
        <v>1</v>
      </c>
      <c r="AJ27" s="183">
        <f>HLOOKUP($AC27,HH!$A$2:$AP$20,J$4+1)</f>
        <v>1</v>
      </c>
      <c r="AK27" s="183">
        <f>HLOOKUP($AC27,HH!$A$2:$AP$20,K$4+1)</f>
        <v>1</v>
      </c>
      <c r="AL27" s="183">
        <f>HLOOKUP($AC27,HH!$A$2:$AP$20,L$4+1)</f>
        <v>0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1</v>
      </c>
      <c r="AQ27" s="183">
        <f>HLOOKUP($AC27,HH!$A$2:$AP$20,Q$4+1)</f>
        <v>1</v>
      </c>
      <c r="AR27" s="183">
        <f>HLOOKUP($AC27,HH!$A$2:$AP$20,R$4+1)</f>
        <v>1</v>
      </c>
      <c r="AS27" s="183">
        <f>HLOOKUP($AC27,HH!$A$2:$AP$20,S$4+1)</f>
        <v>1</v>
      </c>
      <c r="AT27" s="183">
        <f>HLOOKUP($AC27,HH!$A$2:$AP$20,T$4+1)</f>
        <v>0</v>
      </c>
      <c r="AU27" s="183">
        <f>HLOOKUP($AC27,HH!$A$2:$AP$20,U$4+1)</f>
        <v>1</v>
      </c>
      <c r="AV27" s="183">
        <f>HLOOKUP($AC27,HH!$A$2:$AP$20,V$4+1)</f>
        <v>0</v>
      </c>
      <c r="AW27" s="183">
        <f>HLOOKUP($AC27,HH!$A$2:$AP$20,W$4+1)</f>
        <v>1</v>
      </c>
    </row>
    <row r="28" spans="1:49" ht="13.65" customHeight="1" x14ac:dyDescent="0.25">
      <c r="A28" s="185" t="s">
        <v>30</v>
      </c>
      <c r="B28" s="186">
        <v>9.1999999999999993</v>
      </c>
      <c r="C28" s="173">
        <f t="shared" si="0"/>
        <v>8</v>
      </c>
      <c r="D28" s="173">
        <f t="shared" si="4"/>
        <v>3</v>
      </c>
      <c r="E28" s="174">
        <v>5</v>
      </c>
      <c r="F28" s="175">
        <v>6</v>
      </c>
      <c r="G28" s="174">
        <v>3</v>
      </c>
      <c r="H28" s="174">
        <v>6</v>
      </c>
      <c r="I28" s="174">
        <v>5</v>
      </c>
      <c r="J28" s="174">
        <v>5</v>
      </c>
      <c r="K28" s="174">
        <v>3</v>
      </c>
      <c r="L28" s="174">
        <v>5</v>
      </c>
      <c r="M28" s="174">
        <v>5</v>
      </c>
      <c r="N28" s="134">
        <f t="shared" si="5"/>
        <v>43</v>
      </c>
      <c r="O28" s="176">
        <v>4</v>
      </c>
      <c r="P28" s="174">
        <v>5</v>
      </c>
      <c r="Q28" s="174">
        <v>6</v>
      </c>
      <c r="R28" s="174">
        <v>4</v>
      </c>
      <c r="S28" s="174">
        <v>5</v>
      </c>
      <c r="T28" s="174">
        <v>5</v>
      </c>
      <c r="U28" s="174">
        <v>6</v>
      </c>
      <c r="V28" s="174">
        <v>3</v>
      </c>
      <c r="W28" s="176">
        <v>5</v>
      </c>
      <c r="X28" s="177">
        <f t="shared" si="1"/>
        <v>43</v>
      </c>
      <c r="Y28" s="178">
        <f t="shared" si="6"/>
        <v>86</v>
      </c>
      <c r="Z28" s="179">
        <f t="shared" si="7"/>
        <v>83</v>
      </c>
      <c r="AA28" s="180">
        <f t="shared" si="2"/>
        <v>11</v>
      </c>
      <c r="AC28" s="181">
        <f t="shared" si="3"/>
        <v>3</v>
      </c>
      <c r="AD28" s="182">
        <v>2</v>
      </c>
      <c r="AE28" s="183">
        <f>HLOOKUP($AC28,HH!$A$2:$AP$20,E$4+1)</f>
        <v>0</v>
      </c>
      <c r="AF28" s="183">
        <f>HLOOKUP($AC28,HH!$A$2:$AP$20,F$4+1)</f>
        <v>1</v>
      </c>
      <c r="AG28" s="183">
        <f>HLOOKUP($AC28,HH!$A$2:$AP$20,G$4+1)</f>
        <v>0</v>
      </c>
      <c r="AH28" s="183">
        <f>HLOOKUP($AC28,HH!$A$2:$AP$20,H$4+1)</f>
        <v>0</v>
      </c>
      <c r="AI28" s="183">
        <f>HLOOKUP($AC28,HH!$A$2:$AP$20,I$4+1)</f>
        <v>0</v>
      </c>
      <c r="AJ28" s="183">
        <f>HLOOKUP($AC28,HH!$A$2:$AP$20,J$4+1)</f>
        <v>0</v>
      </c>
      <c r="AK28" s="183">
        <f>HLOOKUP($AC28,HH!$A$2:$AP$20,K$4+1)</f>
        <v>0</v>
      </c>
      <c r="AL28" s="183">
        <f>HLOOKUP($AC28,HH!$A$2:$AP$20,L$4+1)</f>
        <v>0</v>
      </c>
      <c r="AM28" s="183">
        <f>HLOOKUP($AC28,HH!$A$2:$AP$20,M$4+1)</f>
        <v>1</v>
      </c>
      <c r="AN28" s="183"/>
      <c r="AO28" s="183">
        <f>HLOOKUP($AC28,HH!$A$2:$AP$20,O$4+1)</f>
        <v>1</v>
      </c>
      <c r="AP28" s="183">
        <f>HLOOKUP($AC28,HH!$A$2:$AP$20,P$4+1)</f>
        <v>0</v>
      </c>
      <c r="AQ28" s="183">
        <f>HLOOKUP($AC28,HH!$A$2:$AP$20,Q$4+1)</f>
        <v>0</v>
      </c>
      <c r="AR28" s="183">
        <f>HLOOKUP($AC28,HH!$A$2:$AP$20,R$4+1)</f>
        <v>0</v>
      </c>
      <c r="AS28" s="183">
        <f>HLOOKUP($AC28,HH!$A$2:$AP$20,S$4+1)</f>
        <v>0</v>
      </c>
      <c r="AT28" s="183">
        <f>HLOOKUP($AC28,HH!$A$2:$AP$20,T$4+1)</f>
        <v>0</v>
      </c>
      <c r="AU28" s="183">
        <f>HLOOKUP($AC28,HH!$A$2:$AP$20,U$4+1)</f>
        <v>0</v>
      </c>
      <c r="AV28" s="183">
        <f>HLOOKUP($AC28,HH!$A$2:$AP$20,V$4+1)</f>
        <v>0</v>
      </c>
      <c r="AW28" s="183">
        <f>HLOOKUP($AC28,HH!$A$2:$AP$20,W$4+1)</f>
        <v>0</v>
      </c>
    </row>
    <row r="29" spans="1:49" ht="13.65" customHeight="1" x14ac:dyDescent="0.25">
      <c r="A29" s="185" t="s">
        <v>22</v>
      </c>
      <c r="B29" s="186">
        <v>16.600000000000001</v>
      </c>
      <c r="C29" s="173">
        <f t="shared" si="0"/>
        <v>16</v>
      </c>
      <c r="D29" s="173">
        <f t="shared" si="4"/>
        <v>11</v>
      </c>
      <c r="E29" s="174">
        <v>7</v>
      </c>
      <c r="F29" s="175">
        <v>4</v>
      </c>
      <c r="G29" s="174">
        <v>3</v>
      </c>
      <c r="H29" s="174">
        <v>6</v>
      </c>
      <c r="I29" s="174">
        <v>8</v>
      </c>
      <c r="J29" s="174">
        <v>5</v>
      </c>
      <c r="K29" s="174">
        <v>4</v>
      </c>
      <c r="L29" s="174">
        <v>6</v>
      </c>
      <c r="M29" s="174">
        <v>5</v>
      </c>
      <c r="N29" s="134">
        <f t="shared" si="5"/>
        <v>48</v>
      </c>
      <c r="O29" s="176">
        <v>6</v>
      </c>
      <c r="P29" s="174">
        <v>3</v>
      </c>
      <c r="Q29" s="174">
        <v>7</v>
      </c>
      <c r="R29" s="174">
        <v>4</v>
      </c>
      <c r="S29" s="174">
        <v>5</v>
      </c>
      <c r="T29" s="174">
        <v>4</v>
      </c>
      <c r="U29" s="174">
        <v>7</v>
      </c>
      <c r="V29" s="174">
        <v>3</v>
      </c>
      <c r="W29" s="176">
        <v>5</v>
      </c>
      <c r="X29" s="177">
        <f t="shared" si="1"/>
        <v>44</v>
      </c>
      <c r="Y29" s="178">
        <f t="shared" si="6"/>
        <v>92</v>
      </c>
      <c r="Z29" s="179">
        <f t="shared" si="7"/>
        <v>81</v>
      </c>
      <c r="AA29" s="180">
        <f t="shared" si="2"/>
        <v>9</v>
      </c>
      <c r="AC29" s="181">
        <f t="shared" si="3"/>
        <v>11</v>
      </c>
      <c r="AD29" s="182">
        <v>1</v>
      </c>
      <c r="AE29" s="183">
        <f>HLOOKUP($AC29,HH!$A$2:$AP$20,E$4+1)</f>
        <v>1</v>
      </c>
      <c r="AF29" s="183">
        <f>HLOOKUP($AC29,HH!$A$2:$AP$20,F$4+1)</f>
        <v>1</v>
      </c>
      <c r="AG29" s="183">
        <f>HLOOKUP($AC29,HH!$A$2:$AP$20,G$4+1)</f>
        <v>0</v>
      </c>
      <c r="AH29" s="183">
        <f>HLOOKUP($AC29,HH!$A$2:$AP$20,H$4+1)</f>
        <v>1</v>
      </c>
      <c r="AI29" s="183">
        <f>HLOOKUP($AC29,HH!$A$2:$AP$20,I$4+1)</f>
        <v>1</v>
      </c>
      <c r="AJ29" s="183">
        <f>HLOOKUP($AC29,HH!$A$2:$AP$20,J$4+1)</f>
        <v>0</v>
      </c>
      <c r="AK29" s="183">
        <f>HLOOKUP($AC29,HH!$A$2:$AP$20,K$4+1)</f>
        <v>1</v>
      </c>
      <c r="AL29" s="183">
        <f>HLOOKUP($AC29,HH!$A$2:$AP$20,L$4+1)</f>
        <v>0</v>
      </c>
      <c r="AM29" s="183">
        <f>HLOOKUP($AC29,HH!$A$2:$AP$20,M$4+1)</f>
        <v>1</v>
      </c>
      <c r="AN29" s="183"/>
      <c r="AO29" s="183">
        <f>HLOOKUP($AC29,HH!$A$2:$AP$20,O$4+1)</f>
        <v>1</v>
      </c>
      <c r="AP29" s="183">
        <f>HLOOKUP($AC29,HH!$A$2:$AP$20,P$4+1)</f>
        <v>0</v>
      </c>
      <c r="AQ29" s="183">
        <f>HLOOKUP($AC29,HH!$A$2:$AP$20,Q$4+1)</f>
        <v>1</v>
      </c>
      <c r="AR29" s="183">
        <f>HLOOKUP($AC29,HH!$A$2:$AP$20,R$4+1)</f>
        <v>1</v>
      </c>
      <c r="AS29" s="183">
        <f>HLOOKUP($AC29,HH!$A$2:$AP$20,S$4+1)</f>
        <v>1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0</v>
      </c>
      <c r="AW29" s="183">
        <f>HLOOKUP($AC29,HH!$A$2:$AP$20,W$4+1)</f>
        <v>1</v>
      </c>
    </row>
    <row r="30" spans="1:49" ht="13.65" customHeight="1" x14ac:dyDescent="0.25">
      <c r="A30" s="185" t="s">
        <v>12</v>
      </c>
      <c r="B30" s="186">
        <v>13</v>
      </c>
      <c r="C30" s="173">
        <f t="shared" si="0"/>
        <v>12</v>
      </c>
      <c r="D30" s="173">
        <v>0</v>
      </c>
      <c r="E30" s="174">
        <v>7</v>
      </c>
      <c r="F30" s="175">
        <v>5</v>
      </c>
      <c r="G30" s="174">
        <v>6</v>
      </c>
      <c r="H30" s="174">
        <v>5</v>
      </c>
      <c r="I30" s="174">
        <v>5</v>
      </c>
      <c r="J30" s="174">
        <v>5</v>
      </c>
      <c r="K30" s="174">
        <v>5</v>
      </c>
      <c r="L30" s="174">
        <v>5</v>
      </c>
      <c r="M30" s="174">
        <v>5</v>
      </c>
      <c r="N30" s="134">
        <f t="shared" si="5"/>
        <v>48</v>
      </c>
      <c r="O30" s="176">
        <v>6</v>
      </c>
      <c r="P30" s="174">
        <v>5</v>
      </c>
      <c r="Q30" s="174">
        <v>9</v>
      </c>
      <c r="R30" s="174">
        <v>4</v>
      </c>
      <c r="S30" s="174">
        <v>5</v>
      </c>
      <c r="T30" s="174">
        <v>5</v>
      </c>
      <c r="U30" s="174">
        <v>7</v>
      </c>
      <c r="V30" s="174">
        <v>4</v>
      </c>
      <c r="W30" s="176">
        <v>5</v>
      </c>
      <c r="X30" s="177">
        <f t="shared" si="1"/>
        <v>50</v>
      </c>
      <c r="Y30" s="178">
        <f t="shared" si="6"/>
        <v>98</v>
      </c>
      <c r="Z30" s="179">
        <f t="shared" si="7"/>
        <v>86</v>
      </c>
      <c r="AA30" s="180">
        <f t="shared" si="2"/>
        <v>14</v>
      </c>
      <c r="AC30" s="181">
        <f t="shared" si="3"/>
        <v>12</v>
      </c>
      <c r="AD30" s="182">
        <v>1</v>
      </c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0</v>
      </c>
      <c r="AH30" s="183">
        <f>HLOOKUP($AC30,HH!$A$2:$AP$20,H$4+1)</f>
        <v>1</v>
      </c>
      <c r="AI30" s="183">
        <f>HLOOKUP($AC30,HH!$A$2:$AP$20,I$4+1)</f>
        <v>1</v>
      </c>
      <c r="AJ30" s="183">
        <f>HLOOKUP($AC30,HH!$A$2:$AP$20,J$4+1)</f>
        <v>0</v>
      </c>
      <c r="AK30" s="183">
        <f>HLOOKUP($AC30,HH!$A$2:$AP$20,K$4+1)</f>
        <v>1</v>
      </c>
      <c r="AL30" s="183">
        <f>HLOOKUP($AC30,HH!$A$2:$AP$20,L$4+1)</f>
        <v>0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0</v>
      </c>
      <c r="AQ30" s="183">
        <f>HLOOKUP($AC30,HH!$A$2:$AP$20,Q$4+1)</f>
        <v>1</v>
      </c>
      <c r="AR30" s="183">
        <f>HLOOKUP($AC30,HH!$A$2:$AP$20,R$4+1)</f>
        <v>1</v>
      </c>
      <c r="AS30" s="183">
        <f>HLOOKUP($AC30,HH!$A$2:$AP$20,S$4+1)</f>
        <v>1</v>
      </c>
      <c r="AT30" s="183">
        <f>HLOOKUP($AC30,HH!$A$2:$AP$20,T$4+1)</f>
        <v>0</v>
      </c>
      <c r="AU30" s="183">
        <f>HLOOKUP($AC30,HH!$A$2:$AP$20,U$4+1)</f>
        <v>1</v>
      </c>
      <c r="AV30" s="183">
        <f>HLOOKUP($AC30,HH!$A$2:$AP$20,V$4+1)</f>
        <v>0</v>
      </c>
      <c r="AW30" s="183">
        <f>HLOOKUP($AC30,HH!$A$2:$AP$20,W$4+1)</f>
        <v>1</v>
      </c>
    </row>
    <row r="31" spans="1:49" ht="13.65" customHeight="1" x14ac:dyDescent="0.25">
      <c r="A31" s="185" t="s">
        <v>21</v>
      </c>
      <c r="B31" s="186">
        <v>28.5</v>
      </c>
      <c r="C31" s="173">
        <f t="shared" ref="C31:C33" si="8">_xlfn.IFS($A$5:$A$33="Andi Grant",ROUND($B$5:$B$33*($C$2/113)-($B$3-$AA$2),0),$A$5:$A$33&lt;&gt;"Andi Grant",ROUND($B$5:$B$33*($C$3/113)-($B$3-$AA$3),0))</f>
        <v>29</v>
      </c>
      <c r="D31" s="173">
        <f t="shared" si="4"/>
        <v>23</v>
      </c>
      <c r="E31" s="174">
        <v>6</v>
      </c>
      <c r="F31" s="175">
        <v>6</v>
      </c>
      <c r="G31" s="174">
        <v>4</v>
      </c>
      <c r="H31" s="174">
        <v>7</v>
      </c>
      <c r="I31" s="174">
        <v>5</v>
      </c>
      <c r="J31" s="174">
        <v>4</v>
      </c>
      <c r="K31" s="174">
        <v>4</v>
      </c>
      <c r="L31" s="174">
        <v>4</v>
      </c>
      <c r="M31" s="174">
        <v>5</v>
      </c>
      <c r="N31" s="134">
        <f t="shared" si="5"/>
        <v>45</v>
      </c>
      <c r="O31" s="176">
        <v>6</v>
      </c>
      <c r="P31" s="174">
        <v>4</v>
      </c>
      <c r="Q31" s="174">
        <v>7</v>
      </c>
      <c r="R31" s="174">
        <v>4</v>
      </c>
      <c r="S31" s="174">
        <v>7</v>
      </c>
      <c r="T31" s="174">
        <v>4</v>
      </c>
      <c r="U31" s="174">
        <v>6</v>
      </c>
      <c r="V31" s="174">
        <v>5</v>
      </c>
      <c r="W31" s="176">
        <v>7</v>
      </c>
      <c r="X31" s="177">
        <f t="shared" si="1"/>
        <v>50</v>
      </c>
      <c r="Y31" s="178">
        <f t="shared" si="6"/>
        <v>95</v>
      </c>
      <c r="Z31" s="179">
        <f t="shared" si="7"/>
        <v>72</v>
      </c>
      <c r="AA31" s="180">
        <f t="shared" si="2"/>
        <v>0</v>
      </c>
      <c r="AC31" s="181">
        <f t="shared" si="3"/>
        <v>23</v>
      </c>
      <c r="AD31" s="182">
        <v>3</v>
      </c>
      <c r="AE31" s="183">
        <f>HLOOKUP($AC31,HH!$A$2:$AP$20,E$4+1)</f>
        <v>1</v>
      </c>
      <c r="AF31" s="183">
        <f>HLOOKUP($AC31,HH!$A$2:$AP$20,F$4+1)</f>
        <v>2</v>
      </c>
      <c r="AG31" s="183">
        <f>HLOOKUP($AC31,HH!$A$2:$AP$20,G$4+1)</f>
        <v>1</v>
      </c>
      <c r="AH31" s="183">
        <f>HLOOKUP($AC31,HH!$A$2:$AP$20,H$4+1)</f>
        <v>2</v>
      </c>
      <c r="AI31" s="183">
        <f>HLOOKUP($AC31,HH!$A$2:$AP$20,I$4+1)</f>
        <v>1</v>
      </c>
      <c r="AJ31" s="183">
        <f>HLOOKUP($AC31,HH!$A$2:$AP$20,J$4+1)</f>
        <v>1</v>
      </c>
      <c r="AK31" s="183">
        <f>HLOOKUP($AC31,HH!$A$2:$AP$20,K$4+1)</f>
        <v>1</v>
      </c>
      <c r="AL31" s="183">
        <f>HLOOKUP($AC31,HH!$A$2:$AP$20,L$4+1)</f>
        <v>1</v>
      </c>
      <c r="AM31" s="183">
        <f>HLOOKUP($AC31,HH!$A$2:$AP$20,M$4+1)</f>
        <v>2</v>
      </c>
      <c r="AN31" s="183"/>
      <c r="AO31" s="183">
        <f>HLOOKUP($AC31,HH!$A$2:$AP$20,O$4+1)</f>
        <v>2</v>
      </c>
      <c r="AP31" s="183">
        <f>HLOOKUP($AC31,HH!$A$2:$AP$20,P$4+1)</f>
        <v>1</v>
      </c>
      <c r="AQ31" s="183">
        <f>HLOOKUP($AC31,HH!$A$2:$AP$20,Q$4+1)</f>
        <v>1</v>
      </c>
      <c r="AR31" s="183">
        <f>HLOOKUP($AC31,HH!$A$2:$AP$20,R$4+1)</f>
        <v>1</v>
      </c>
      <c r="AS31" s="183">
        <f>HLOOKUP($AC31,HH!$A$2:$AP$20,S$4+1)</f>
        <v>2</v>
      </c>
      <c r="AT31" s="183">
        <f>HLOOKUP($AC31,HH!$A$2:$AP$20,T$4+1)</f>
        <v>1</v>
      </c>
      <c r="AU31" s="183">
        <f>HLOOKUP($AC31,HH!$A$2:$AP$20,U$4+1)</f>
        <v>1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26</v>
      </c>
      <c r="B32" s="186">
        <v>18.899999999999999</v>
      </c>
      <c r="C32" s="173">
        <f t="shared" si="8"/>
        <v>19</v>
      </c>
      <c r="D32" s="173">
        <v>0</v>
      </c>
      <c r="E32" s="174">
        <v>8</v>
      </c>
      <c r="F32" s="175">
        <v>6</v>
      </c>
      <c r="G32" s="174">
        <v>4</v>
      </c>
      <c r="H32" s="174">
        <v>5</v>
      </c>
      <c r="I32" s="174">
        <v>6</v>
      </c>
      <c r="J32" s="174">
        <v>9</v>
      </c>
      <c r="K32" s="174">
        <v>3</v>
      </c>
      <c r="L32" s="174">
        <v>5</v>
      </c>
      <c r="M32" s="174">
        <v>6</v>
      </c>
      <c r="N32" s="134">
        <f t="shared" si="5"/>
        <v>52</v>
      </c>
      <c r="O32" s="176">
        <v>6</v>
      </c>
      <c r="P32" s="174">
        <v>6</v>
      </c>
      <c r="Q32" s="174">
        <v>7</v>
      </c>
      <c r="R32" s="174">
        <v>3</v>
      </c>
      <c r="S32" s="174">
        <v>6</v>
      </c>
      <c r="T32" s="174">
        <v>4</v>
      </c>
      <c r="U32" s="174">
        <v>7</v>
      </c>
      <c r="V32" s="174">
        <v>5</v>
      </c>
      <c r="W32" s="176">
        <v>6</v>
      </c>
      <c r="X32" s="177">
        <f t="shared" si="1"/>
        <v>50</v>
      </c>
      <c r="Y32" s="178">
        <f t="shared" si="6"/>
        <v>102</v>
      </c>
      <c r="Z32" s="179">
        <f t="shared" si="7"/>
        <v>83</v>
      </c>
      <c r="AA32" s="180">
        <f t="shared" ref="AA32:AA33" si="9">IF(X33&gt;0,ROUND(Y33-($AC$5:$AC$33+$B$3),0),0)</f>
        <v>0</v>
      </c>
      <c r="AC32" s="181">
        <f t="shared" si="3"/>
        <v>19</v>
      </c>
      <c r="AD32" s="182">
        <v>3</v>
      </c>
      <c r="AE32" s="183">
        <f>HLOOKUP($AC32,HH!$A$2:$AP$20,E$4+1)</f>
        <v>1</v>
      </c>
      <c r="AF32" s="183">
        <f>HLOOKUP($AC32,HH!$A$2:$AP$20,F$4+1)</f>
        <v>2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1</v>
      </c>
      <c r="AK32" s="183">
        <f>HLOOKUP($AC32,HH!$A$2:$AP$20,K$4+1)</f>
        <v>1</v>
      </c>
      <c r="AL32" s="183">
        <f>HLOOKUP($AC32,HH!$A$2:$AP$20,L$4+1)</f>
        <v>1</v>
      </c>
      <c r="AM32" s="183">
        <f>HLOOKUP($AC32,HH!$A$2:$AP$20,M$4+1)</f>
        <v>1</v>
      </c>
      <c r="AN32" s="183"/>
      <c r="AO32" s="183">
        <f>HLOOKUP($AC32,HH!$A$2:$AP$20,O$4+1)</f>
        <v>1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1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7" t="s">
        <v>43</v>
      </c>
      <c r="B33" s="186">
        <v>14</v>
      </c>
      <c r="C33" s="173">
        <f t="shared" si="8"/>
        <v>13</v>
      </c>
      <c r="D33" s="173">
        <v>0</v>
      </c>
      <c r="E33" s="174">
        <v>3</v>
      </c>
      <c r="F33" s="175">
        <v>6</v>
      </c>
      <c r="G33" s="174">
        <v>4</v>
      </c>
      <c r="H33" s="174">
        <v>6</v>
      </c>
      <c r="I33" s="174">
        <v>8</v>
      </c>
      <c r="J33" s="174">
        <v>4</v>
      </c>
      <c r="K33" s="174">
        <v>4</v>
      </c>
      <c r="L33" s="174">
        <v>4</v>
      </c>
      <c r="M33" s="174">
        <v>4</v>
      </c>
      <c r="N33" s="134">
        <f>SUM(E33:M33)</f>
        <v>43</v>
      </c>
      <c r="O33" s="176">
        <v>7</v>
      </c>
      <c r="P33" s="174">
        <v>5</v>
      </c>
      <c r="Q33" s="174">
        <v>6</v>
      </c>
      <c r="R33" s="174">
        <v>4</v>
      </c>
      <c r="S33" s="174">
        <v>5</v>
      </c>
      <c r="T33" s="174">
        <v>5</v>
      </c>
      <c r="U33" s="174">
        <v>6</v>
      </c>
      <c r="V33" s="174">
        <v>3</v>
      </c>
      <c r="W33" s="176">
        <v>7</v>
      </c>
      <c r="X33" s="177">
        <f>SUM(O33:W33)</f>
        <v>48</v>
      </c>
      <c r="Y33" s="178">
        <f>SUM(N33+X33)</f>
        <v>91</v>
      </c>
      <c r="Z33" s="179">
        <f>IF(AC33&lt;37,(SUM(ROUND(Y33-AC33,0))),"")</f>
        <v>78</v>
      </c>
      <c r="AA33" s="180">
        <f t="shared" si="9"/>
        <v>0</v>
      </c>
      <c r="AC33" s="181">
        <f>IF(D33&gt;0,D33,C33)</f>
        <v>13</v>
      </c>
      <c r="AD33" s="182">
        <v>1</v>
      </c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0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0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0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0</v>
      </c>
      <c r="AU33" s="183">
        <f>HLOOKUP($AC33,HH!$A$2:$AP$20,U$4+1)</f>
        <v>1</v>
      </c>
      <c r="AV33" s="183">
        <f>HLOOKUP($AC33,HH!$A$2:$AP$20,V$4+1)</f>
        <v>0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0"/>
      <c r="Q35" s="120"/>
      <c r="R35" s="120"/>
      <c r="S35" s="120"/>
      <c r="T35" s="122"/>
      <c r="U35" s="120"/>
      <c r="V35" s="120"/>
      <c r="W35" s="120"/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0:E32">
    <cfRule type="cellIs" dxfId="700" priority="135" stopIfTrue="1" operator="greaterThan">
      <formula>$E$3+2+AE5</formula>
    </cfRule>
  </conditionalFormatting>
  <conditionalFormatting sqref="E5:E12 G5:L12 P5:W12 E20:E33 G20:L33 P20:W33 J13:L18">
    <cfRule type="cellIs" priority="131" stopIfTrue="1" operator="equal">
      <formula>E$3+2</formula>
    </cfRule>
  </conditionalFormatting>
  <conditionalFormatting sqref="E5:E33 G14:J18 G33:J33">
    <cfRule type="cellIs" dxfId="699" priority="33" stopIfTrue="1" operator="equal">
      <formula>E$3-2</formula>
    </cfRule>
  </conditionalFormatting>
  <conditionalFormatting sqref="E13:E19 E33">
    <cfRule type="cellIs" dxfId="698" priority="31" stopIfTrue="1" operator="greaterThan">
      <formula>$E$3+2+AE13</formula>
    </cfRule>
    <cfRule type="cellIs" dxfId="697" priority="32" stopIfTrue="1" operator="equal">
      <formula>E$3-1</formula>
    </cfRule>
    <cfRule type="cellIs" priority="34" stopIfTrue="1" operator="equal">
      <formula>E$3+2</formula>
    </cfRule>
  </conditionalFormatting>
  <conditionalFormatting sqref="F5:F33">
    <cfRule type="cellIs" dxfId="696" priority="27" stopIfTrue="1" operator="greaterThan">
      <formula>$F$3+2+AF5</formula>
    </cfRule>
    <cfRule type="cellIs" dxfId="695" priority="29" stopIfTrue="1" operator="equal">
      <formula>F$3-2</formula>
    </cfRule>
    <cfRule type="cellIs" priority="30" stopIfTrue="1" operator="equal">
      <formula>0</formula>
    </cfRule>
  </conditionalFormatting>
  <conditionalFormatting sqref="F13:F19 F33 J14:J18 J33">
    <cfRule type="cellIs" dxfId="694" priority="28" stopIfTrue="1" operator="equal">
      <formula>F$3-1</formula>
    </cfRule>
  </conditionalFormatting>
  <conditionalFormatting sqref="G5:G12 I5:I12 K5:M12 O5:W12 G20:G33 I20:I33 K20:M33 O20:W33 E20:E33 E5:E12">
    <cfRule type="cellIs" dxfId="693" priority="130" stopIfTrue="1" operator="equal">
      <formula>E$3-1</formula>
    </cfRule>
  </conditionalFormatting>
  <conditionalFormatting sqref="G5:G33">
    <cfRule type="cellIs" dxfId="692" priority="49" stopIfTrue="1" operator="greaterThan">
      <formula>$G$3+2+AG5</formula>
    </cfRule>
    <cfRule type="cellIs" priority="50" operator="equal">
      <formula>0</formula>
    </cfRule>
  </conditionalFormatting>
  <conditionalFormatting sqref="G13:G18 G33 I33">
    <cfRule type="cellIs" dxfId="691" priority="89" stopIfTrue="1" operator="equal">
      <formula>G$3-1</formula>
    </cfRule>
    <cfRule type="cellIs" priority="90" stopIfTrue="1" operator="equal">
      <formula>G$3+2</formula>
    </cfRule>
  </conditionalFormatting>
  <conditionalFormatting sqref="G19 T13:W16 P17:W18 P14:S16">
    <cfRule type="cellIs" dxfId="690" priority="51" stopIfTrue="1" operator="equal">
      <formula>G$3-2</formula>
    </cfRule>
  </conditionalFormatting>
  <conditionalFormatting sqref="G13:J13">
    <cfRule type="cellIs" dxfId="689" priority="84" stopIfTrue="1" operator="equal">
      <formula>G$3-2</formula>
    </cfRule>
  </conditionalFormatting>
  <conditionalFormatting sqref="G5:M12 G20:M33 O5:W12 O20:W33">
    <cfRule type="cellIs" dxfId="688" priority="129" stopIfTrue="1" operator="equal">
      <formula>G$3-2</formula>
    </cfRule>
  </conditionalFormatting>
  <conditionalFormatting sqref="H5:H12 H20:H33 F5:F12 F20:F33">
    <cfRule type="cellIs" dxfId="687" priority="124" stopIfTrue="1" operator="equal">
      <formula>F$3-1</formula>
    </cfRule>
  </conditionalFormatting>
  <conditionalFormatting sqref="H5:H33">
    <cfRule type="cellIs" dxfId="686" priority="118" stopIfTrue="1" operator="greaterThan">
      <formula>$H$3+2+$AH5</formula>
    </cfRule>
  </conditionalFormatting>
  <conditionalFormatting sqref="H13:H18 H33">
    <cfRule type="cellIs" dxfId="685" priority="87" stopIfTrue="1" operator="equal">
      <formula>H$3-1</formula>
    </cfRule>
    <cfRule type="cellIs" priority="88" stopIfTrue="1" operator="equal">
      <formula>H$3+2</formula>
    </cfRule>
  </conditionalFormatting>
  <conditionalFormatting sqref="H19">
    <cfRule type="cellIs" dxfId="684" priority="47" stopIfTrue="1" operator="equal">
      <formula>H$3-1</formula>
    </cfRule>
    <cfRule type="cellIs" priority="48" stopIfTrue="1" operator="equal">
      <formula>H$3+2</formula>
    </cfRule>
  </conditionalFormatting>
  <conditionalFormatting sqref="H19:I19">
    <cfRule type="cellIs" dxfId="683" priority="44" stopIfTrue="1" operator="equal">
      <formula>H$3-2</formula>
    </cfRule>
  </conditionalFormatting>
  <conditionalFormatting sqref="I5:I33">
    <cfRule type="cellIs" dxfId="682" priority="43" stopIfTrue="1" operator="greaterThan">
      <formula>$I$3+2+AI5</formula>
    </cfRule>
  </conditionalFormatting>
  <conditionalFormatting sqref="I13:I18">
    <cfRule type="cellIs" dxfId="681" priority="85" stopIfTrue="1" operator="equal">
      <formula>I$3-1</formula>
    </cfRule>
    <cfRule type="cellIs" priority="86" stopIfTrue="1" operator="equal">
      <formula>I$3+2</formula>
    </cfRule>
  </conditionalFormatting>
  <conditionalFormatting sqref="I19">
    <cfRule type="cellIs" dxfId="680" priority="45" stopIfTrue="1" operator="equal">
      <formula>I$3-1</formula>
    </cfRule>
    <cfRule type="cellIs" priority="46" stopIfTrue="1" operator="equal">
      <formula>I$3+2</formula>
    </cfRule>
  </conditionalFormatting>
  <conditionalFormatting sqref="J5:J13">
    <cfRule type="cellIs" dxfId="679" priority="93" stopIfTrue="1" operator="equal">
      <formula>J$3-1</formula>
    </cfRule>
  </conditionalFormatting>
  <conditionalFormatting sqref="J5:J33">
    <cfRule type="cellIs" dxfId="678" priority="54" stopIfTrue="1" operator="greaterThan">
      <formula>$J$3+2+AJ5</formula>
    </cfRule>
  </conditionalFormatting>
  <conditionalFormatting sqref="J19">
    <cfRule type="cellIs" dxfId="677" priority="55" stopIfTrue="1" operator="equal">
      <formula>J$3-2</formula>
    </cfRule>
  </conditionalFormatting>
  <conditionalFormatting sqref="J19:J32">
    <cfRule type="cellIs" dxfId="676" priority="56" stopIfTrue="1" operator="equal">
      <formula>J$3-1</formula>
    </cfRule>
  </conditionalFormatting>
  <conditionalFormatting sqref="J19:K19">
    <cfRule type="cellIs" priority="42" stopIfTrue="1" operator="equal">
      <formula>J$3+2</formula>
    </cfRule>
  </conditionalFormatting>
  <conditionalFormatting sqref="K5:K33">
    <cfRule type="cellIs" dxfId="675" priority="39" stopIfTrue="1" operator="greaterThan">
      <formula>$K$3+2+AK5</formula>
    </cfRule>
  </conditionalFormatting>
  <conditionalFormatting sqref="K13:M18 K19 K33:M33">
    <cfRule type="cellIs" dxfId="674" priority="40" stopIfTrue="1" operator="equal">
      <formula>K$3-2</formula>
    </cfRule>
    <cfRule type="cellIs" dxfId="673" priority="41" stopIfTrue="1" operator="equal">
      <formula>K$3-1</formula>
    </cfRule>
  </conditionalFormatting>
  <conditionalFormatting sqref="L5:L33">
    <cfRule type="cellIs" dxfId="672" priority="35" stopIfTrue="1" operator="greaterThan">
      <formula>$L$3+2+AL5</formula>
    </cfRule>
  </conditionalFormatting>
  <conditionalFormatting sqref="L19">
    <cfRule type="cellIs" priority="38" stopIfTrue="1" operator="equal">
      <formula>L$3+2</formula>
    </cfRule>
  </conditionalFormatting>
  <conditionalFormatting sqref="L19:M19">
    <cfRule type="cellIs" dxfId="671" priority="36" stopIfTrue="1" operator="equal">
      <formula>L$3-2</formula>
    </cfRule>
    <cfRule type="cellIs" dxfId="670" priority="37" stopIfTrue="1" operator="equal">
      <formula>L$3-1</formula>
    </cfRule>
  </conditionalFormatting>
  <conditionalFormatting sqref="M5:M33">
    <cfRule type="cellIs" priority="60" operator="equal">
      <formula>M$3+2</formula>
    </cfRule>
    <cfRule type="cellIs" dxfId="669" priority="134" stopIfTrue="1" operator="greaterThan">
      <formula>$M$3+2+AM5</formula>
    </cfRule>
  </conditionalFormatting>
  <conditionalFormatting sqref="O5:O33">
    <cfRule type="cellIs" dxfId="668" priority="24" stopIfTrue="1" operator="greaterThan">
      <formula>$O$3+2+AO5</formula>
    </cfRule>
  </conditionalFormatting>
  <conditionalFormatting sqref="O13:O19 O33">
    <cfRule type="cellIs" dxfId="667" priority="25" stopIfTrue="1" operator="equal">
      <formula>O$3-1</formula>
    </cfRule>
  </conditionalFormatting>
  <conditionalFormatting sqref="O13:O19 O33:W33">
    <cfRule type="cellIs" dxfId="666" priority="26" stopIfTrue="1" operator="equal">
      <formula>O$3-2</formula>
    </cfRule>
  </conditionalFormatting>
  <conditionalFormatting sqref="O5:W33">
    <cfRule type="cellIs" dxfId="665" priority="61" stopIfTrue="1" operator="equal">
      <formula>0</formula>
    </cfRule>
  </conditionalFormatting>
  <conditionalFormatting sqref="P5:P33">
    <cfRule type="cellIs" dxfId="664" priority="100" stopIfTrue="1" operator="greaterThan">
      <formula>$P$3+2+AP5</formula>
    </cfRule>
  </conditionalFormatting>
  <conditionalFormatting sqref="P13">
    <cfRule type="cellIs" dxfId="663" priority="101" stopIfTrue="1" operator="equal">
      <formula>P$3-2</formula>
    </cfRule>
    <cfRule type="cellIs" dxfId="662" priority="102" stopIfTrue="1" operator="equal">
      <formula>P$3-1</formula>
    </cfRule>
    <cfRule type="cellIs" priority="103" stopIfTrue="1" operator="equal">
      <formula>P$3+2</formula>
    </cfRule>
  </conditionalFormatting>
  <conditionalFormatting sqref="P19:S19">
    <cfRule type="cellIs" dxfId="661" priority="63" stopIfTrue="1" operator="equal">
      <formula>P$3-2</formula>
    </cfRule>
    <cfRule type="cellIs" dxfId="660" priority="64" stopIfTrue="1" operator="equal">
      <formula>P$3-1</formula>
    </cfRule>
    <cfRule type="cellIs" priority="65" stopIfTrue="1" operator="equal">
      <formula>P$3+2</formula>
    </cfRule>
  </conditionalFormatting>
  <conditionalFormatting sqref="Q5:Q33">
    <cfRule type="cellIs" dxfId="659" priority="104" stopIfTrue="1" operator="greaterThan">
      <formula>$Q$3+2+AQ5</formula>
    </cfRule>
  </conditionalFormatting>
  <conditionalFormatting sqref="Q13">
    <cfRule type="cellIs" dxfId="658" priority="105" stopIfTrue="1" operator="equal">
      <formula>Q$3-2</formula>
    </cfRule>
    <cfRule type="cellIs" dxfId="657" priority="106" stopIfTrue="1" operator="equal">
      <formula>Q$3-1</formula>
    </cfRule>
    <cfRule type="cellIs" priority="107" stopIfTrue="1" operator="equal">
      <formula>Q$3+2</formula>
    </cfRule>
  </conditionalFormatting>
  <conditionalFormatting sqref="R5:R33">
    <cfRule type="cellIs" dxfId="656" priority="96" stopIfTrue="1" operator="greaterThan">
      <formula>$R$3+2+AR5</formula>
    </cfRule>
  </conditionalFormatting>
  <conditionalFormatting sqref="R13">
    <cfRule type="cellIs" dxfId="655" priority="97" stopIfTrue="1" operator="equal">
      <formula>R$3-2</formula>
    </cfRule>
    <cfRule type="cellIs" dxfId="654" priority="98" stopIfTrue="1" operator="equal">
      <formula>R$3-1</formula>
    </cfRule>
    <cfRule type="cellIs" priority="99" stopIfTrue="1" operator="equal">
      <formula>R$3+2</formula>
    </cfRule>
  </conditionalFormatting>
  <conditionalFormatting sqref="S5:S33">
    <cfRule type="cellIs" dxfId="653" priority="108" stopIfTrue="1" operator="greaterThan">
      <formula>$S$3+2+AS5</formula>
    </cfRule>
  </conditionalFormatting>
  <conditionalFormatting sqref="S13">
    <cfRule type="cellIs" dxfId="652" priority="109" stopIfTrue="1" operator="equal">
      <formula>S$3-2</formula>
    </cfRule>
    <cfRule type="cellIs" dxfId="651" priority="110" stopIfTrue="1" operator="equal">
      <formula>S$3-1</formula>
    </cfRule>
    <cfRule type="cellIs" priority="111" stopIfTrue="1" operator="equal">
      <formula>S$3+2</formula>
    </cfRule>
  </conditionalFormatting>
  <conditionalFormatting sqref="T5:T33">
    <cfRule type="cellIs" dxfId="650" priority="7" stopIfTrue="1" operator="greaterThan">
      <formula>$T$3+2+AT5</formula>
    </cfRule>
  </conditionalFormatting>
  <conditionalFormatting sqref="T19">
    <cfRule type="cellIs" dxfId="649" priority="8" stopIfTrue="1" operator="equal">
      <formula>T$3-2</formula>
    </cfRule>
    <cfRule type="cellIs" dxfId="648" priority="9" stopIfTrue="1" operator="equal">
      <formula>T$3-1</formula>
    </cfRule>
    <cfRule type="cellIs" priority="10" stopIfTrue="1" operator="equal">
      <formula>T$3+2</formula>
    </cfRule>
  </conditionalFormatting>
  <conditionalFormatting sqref="T13:W16 P14:S16 P17:W18 G19 P33:W33">
    <cfRule type="cellIs" dxfId="647" priority="52" stopIfTrue="1" operator="equal">
      <formula>G$3-1</formula>
    </cfRule>
    <cfRule type="cellIs" priority="53" stopIfTrue="1" operator="equal">
      <formula>G$3+2</formula>
    </cfRule>
  </conditionalFormatting>
  <conditionalFormatting sqref="U5:U33">
    <cfRule type="cellIs" dxfId="646" priority="20" stopIfTrue="1" operator="greaterThan">
      <formula>$U$3+2+AU5</formula>
    </cfRule>
  </conditionalFormatting>
  <conditionalFormatting sqref="U19">
    <cfRule type="cellIs" dxfId="645" priority="21" stopIfTrue="1" operator="equal">
      <formula>U$3-2</formula>
    </cfRule>
    <cfRule type="cellIs" dxfId="644" priority="22" stopIfTrue="1" operator="equal">
      <formula>U$3-1</formula>
    </cfRule>
    <cfRule type="cellIs" priority="23" stopIfTrue="1" operator="equal">
      <formula>U$3+2</formula>
    </cfRule>
  </conditionalFormatting>
  <conditionalFormatting sqref="V5:V33">
    <cfRule type="cellIs" dxfId="643" priority="16" stopIfTrue="1" operator="greaterThan">
      <formula>$V$3+2+AV5</formula>
    </cfRule>
  </conditionalFormatting>
  <conditionalFormatting sqref="V19">
    <cfRule type="cellIs" dxfId="642" priority="17" stopIfTrue="1" operator="equal">
      <formula>V$3-2</formula>
    </cfRule>
    <cfRule type="cellIs" dxfId="641" priority="18" stopIfTrue="1" operator="equal">
      <formula>V$3-1</formula>
    </cfRule>
    <cfRule type="cellIs" priority="19" stopIfTrue="1" operator="equal">
      <formula>V$3+2</formula>
    </cfRule>
  </conditionalFormatting>
  <conditionalFormatting sqref="W5:W33">
    <cfRule type="cellIs" dxfId="640" priority="12" stopIfTrue="1" operator="greaterThan">
      <formula>$W$3+2+AW5</formula>
    </cfRule>
  </conditionalFormatting>
  <conditionalFormatting sqref="W19">
    <cfRule type="cellIs" dxfId="639" priority="13" stopIfTrue="1" operator="equal">
      <formula>W$3-2</formula>
    </cfRule>
    <cfRule type="cellIs" dxfId="638" priority="14" stopIfTrue="1" operator="equal">
      <formula>W$3-1</formula>
    </cfRule>
    <cfRule type="cellIs" priority="15" stopIfTrue="1" operator="equal">
      <formula>W$3+2</formula>
    </cfRule>
  </conditionalFormatting>
  <conditionalFormatting sqref="Y2 Y5:Y33">
    <cfRule type="cellIs" dxfId="637" priority="136" operator="lessThanOrEqual">
      <formula>$Y$2</formula>
    </cfRule>
  </conditionalFormatting>
  <conditionalFormatting sqref="Y5:Y33 Y1:Y2">
    <cfRule type="cellIs" dxfId="636" priority="112" operator="equal">
      <formula>0</formula>
    </cfRule>
  </conditionalFormatting>
  <conditionalFormatting sqref="Y19">
    <cfRule type="cellIs" dxfId="635" priority="6" stopIfTrue="1" operator="equal">
      <formula>0</formula>
    </cfRule>
  </conditionalFormatting>
  <conditionalFormatting sqref="Y35:Y1048576">
    <cfRule type="cellIs" dxfId="634" priority="5" operator="equal">
      <formula>0</formula>
    </cfRule>
  </conditionalFormatting>
  <conditionalFormatting sqref="Z2 Z5:Z33">
    <cfRule type="cellIs" dxfId="633" priority="125" operator="equal">
      <formula>0</formula>
    </cfRule>
    <cfRule type="cellIs" dxfId="632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631" priority="2" operator="lessThanOrEqual">
      <formula>-7</formula>
    </cfRule>
  </conditionalFormatting>
  <conditionalFormatting sqref="AA5:AA33">
    <cfRule type="cellIs" dxfId="630" priority="3" stopIfTrue="1" operator="lessThan">
      <formula>-10</formula>
    </cfRule>
    <cfRule type="cellIs" dxfId="629" priority="4" operator="lessThanOrEqual">
      <formula>-7</formula>
    </cfRule>
  </conditionalFormatting>
  <conditionalFormatting sqref="AC5:AC6">
    <cfRule type="expression" priority="639">
      <formula>IF(D5=0,AC5=C5,AC5=C5)</formula>
    </cfRule>
    <cfRule type="expression" priority="640">
      <formula>IF(D28=0,AC27=C28,AC27=C28)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7 AC28:AC32 AC33:AD33">
    <cfRule type="expression" priority="132">
      <formula>IF(D5=0,AC5=C5,AC5=C5)</formula>
    </cfRule>
  </conditionalFormatting>
  <conditionalFormatting sqref="AC28:AD32">
    <cfRule type="expression" priority="114">
      <formula>IF(D28=0,AC27=C28,AC27=C28)</formula>
    </cfRule>
  </conditionalFormatting>
  <conditionalFormatting sqref="AC34:AD34">
    <cfRule type="expression" priority="626">
      <formula>IF(D34=0,AC32=C34,AC32=C34)</formula>
    </cfRule>
  </conditionalFormatting>
  <hyperlinks>
    <hyperlink ref="A3" r:id="rId1" xr:uid="{00000000-0004-0000-0C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W38"/>
  <sheetViews>
    <sheetView workbookViewId="0">
      <pane xSplit="3" ySplit="3" topLeftCell="D4" activePane="bottomRight" state="frozen"/>
      <selection activeCell="D4" sqref="D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80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225" t="s">
        <v>113</v>
      </c>
      <c r="C2" s="215">
        <v>122</v>
      </c>
      <c r="D2" s="215">
        <v>127</v>
      </c>
      <c r="E2" s="210">
        <v>11</v>
      </c>
      <c r="F2" s="210">
        <v>5</v>
      </c>
      <c r="G2" s="210">
        <v>9</v>
      </c>
      <c r="H2" s="210">
        <v>13</v>
      </c>
      <c r="I2" s="210">
        <v>17</v>
      </c>
      <c r="J2" s="210">
        <v>1</v>
      </c>
      <c r="K2" s="210">
        <v>7</v>
      </c>
      <c r="L2" s="210">
        <v>15</v>
      </c>
      <c r="M2" s="210">
        <v>3</v>
      </c>
      <c r="N2" s="212"/>
      <c r="O2" s="210">
        <v>4</v>
      </c>
      <c r="P2" s="210">
        <v>2</v>
      </c>
      <c r="Q2" s="210">
        <v>16</v>
      </c>
      <c r="R2" s="210">
        <v>8</v>
      </c>
      <c r="S2" s="210">
        <v>14</v>
      </c>
      <c r="T2" s="210">
        <v>18</v>
      </c>
      <c r="U2" s="210">
        <v>6</v>
      </c>
      <c r="V2" s="210">
        <v>12</v>
      </c>
      <c r="W2" s="210">
        <v>10</v>
      </c>
      <c r="X2" s="135"/>
      <c r="Y2" s="143">
        <f>MIN(Y5:Y33)</f>
        <v>83</v>
      </c>
      <c r="Z2" s="144">
        <f>MIN(Z5:Z33)</f>
        <v>69</v>
      </c>
      <c r="AA2" s="213">
        <v>69.3</v>
      </c>
      <c r="AB2" s="205">
        <v>71.599999999999994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133</v>
      </c>
      <c r="B3" s="149">
        <v>72</v>
      </c>
      <c r="C3" s="150">
        <v>128</v>
      </c>
      <c r="D3" s="226">
        <v>123</v>
      </c>
      <c r="E3" s="152">
        <v>4</v>
      </c>
      <c r="F3" s="157">
        <v>5</v>
      </c>
      <c r="G3" s="152">
        <v>4</v>
      </c>
      <c r="H3" s="157">
        <v>4</v>
      </c>
      <c r="I3" s="152">
        <v>3</v>
      </c>
      <c r="J3" s="157">
        <v>4</v>
      </c>
      <c r="K3" s="152">
        <v>4</v>
      </c>
      <c r="L3" s="157">
        <v>3</v>
      </c>
      <c r="M3" s="152">
        <v>5</v>
      </c>
      <c r="N3" s="227">
        <f>SUM(E3:M3)</f>
        <v>36</v>
      </c>
      <c r="O3" s="152">
        <v>4</v>
      </c>
      <c r="P3" s="157">
        <v>5</v>
      </c>
      <c r="Q3" s="152">
        <v>4</v>
      </c>
      <c r="R3" s="157">
        <v>5</v>
      </c>
      <c r="S3" s="152">
        <v>4</v>
      </c>
      <c r="T3" s="157">
        <v>3</v>
      </c>
      <c r="U3" s="152">
        <v>4</v>
      </c>
      <c r="V3" s="157">
        <v>3</v>
      </c>
      <c r="W3" s="152">
        <v>4</v>
      </c>
      <c r="X3" s="228">
        <f>SUM(O3:W3)</f>
        <v>36</v>
      </c>
      <c r="Y3" s="154">
        <f>SUM(N3,X3)</f>
        <v>72</v>
      </c>
      <c r="Z3" s="156">
        <f>MIN(Z4:Z15)</f>
        <v>78</v>
      </c>
      <c r="AA3" s="157">
        <v>69.400000000000006</v>
      </c>
      <c r="AB3" s="157">
        <v>66.900000000000006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217">
        <v>15</v>
      </c>
      <c r="F4" s="217">
        <v>5</v>
      </c>
      <c r="G4" s="217">
        <v>9</v>
      </c>
      <c r="H4" s="217">
        <v>13</v>
      </c>
      <c r="I4" s="217">
        <v>11</v>
      </c>
      <c r="J4" s="217">
        <v>7</v>
      </c>
      <c r="K4" s="217">
        <v>3</v>
      </c>
      <c r="L4" s="217">
        <v>17</v>
      </c>
      <c r="M4" s="217">
        <v>1</v>
      </c>
      <c r="N4" s="219"/>
      <c r="O4" s="220">
        <v>6</v>
      </c>
      <c r="P4" s="217">
        <v>2</v>
      </c>
      <c r="Q4" s="217">
        <v>18</v>
      </c>
      <c r="R4" s="220">
        <v>8</v>
      </c>
      <c r="S4" s="217">
        <v>16</v>
      </c>
      <c r="T4" s="217">
        <v>12</v>
      </c>
      <c r="U4" s="217">
        <v>4</v>
      </c>
      <c r="V4" s="217">
        <v>14</v>
      </c>
      <c r="W4" s="217">
        <v>10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22.3</v>
      </c>
      <c r="C5" s="173">
        <f t="shared" ref="C5:C33" si="0">_xlfn.IFS($A$5:$A$33="Andi Grant",ROUND($B$5:$B$33*($C$2/113)-($B$3-$AA$2),0),$A$5:$A$33&lt;&gt;"Andi Grant",ROUND($B$5:$B$33*($C$3/113)-($B$3-$AA$3),0))</f>
        <v>23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 t="s">
        <v>20</v>
      </c>
      <c r="Z5" s="179" t="s">
        <v>20</v>
      </c>
      <c r="AA5" s="180">
        <f t="shared" ref="AA5:AA33" si="2">IF(X5&gt;0,ROUND(Y5-($AC$5:$AC$33+$B$3),0),0)</f>
        <v>0</v>
      </c>
      <c r="AC5" s="181">
        <f t="shared" ref="AC5:AC33" si="3">IF(D5&gt;0,D5,C5)</f>
        <v>23</v>
      </c>
      <c r="AD5" s="182"/>
      <c r="AE5" s="183">
        <f>HLOOKUP($AC5,HH!$A$2:$AP$20,E$4+1)</f>
        <v>1</v>
      </c>
      <c r="AF5" s="183">
        <f>HLOOKUP($AC5,HH!$A$2:$AP$20,F$4+1)</f>
        <v>2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2</v>
      </c>
      <c r="AL5" s="183">
        <f>HLOOKUP($AC5,HH!$A$2:$AP$20,L$4+1)</f>
        <v>1</v>
      </c>
      <c r="AM5" s="183">
        <f>HLOOKUP($AC5,HH!$A$2:$AP$20,M$4+1)</f>
        <v>2</v>
      </c>
      <c r="AN5" s="183"/>
      <c r="AO5" s="183">
        <f>HLOOKUP($AC5,HH!$A$2:$AP$20,O$4+1)</f>
        <v>1</v>
      </c>
      <c r="AP5" s="183">
        <f>HLOOKUP($AC5,HH!$A$2:$AP$20,P$4+1)</f>
        <v>2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2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229" t="s">
        <v>134</v>
      </c>
      <c r="B6" s="172">
        <v>8</v>
      </c>
      <c r="C6" s="173">
        <f t="shared" si="0"/>
        <v>6</v>
      </c>
      <c r="D6" s="173">
        <v>0</v>
      </c>
      <c r="E6" s="174">
        <v>5</v>
      </c>
      <c r="F6" s="175">
        <v>8</v>
      </c>
      <c r="G6" s="174">
        <v>5</v>
      </c>
      <c r="H6" s="174">
        <v>4</v>
      </c>
      <c r="I6" s="174">
        <v>4</v>
      </c>
      <c r="J6" s="174">
        <v>5</v>
      </c>
      <c r="K6" s="174">
        <v>4</v>
      </c>
      <c r="L6" s="174">
        <v>5</v>
      </c>
      <c r="M6" s="174">
        <v>7</v>
      </c>
      <c r="N6" s="134">
        <f t="shared" ref="N6:N33" si="4">SUM(E6:M6)</f>
        <v>47</v>
      </c>
      <c r="O6" s="176">
        <v>6</v>
      </c>
      <c r="P6" s="174">
        <v>8</v>
      </c>
      <c r="Q6" s="174">
        <v>5</v>
      </c>
      <c r="R6" s="174">
        <v>8</v>
      </c>
      <c r="S6" s="174">
        <v>5</v>
      </c>
      <c r="T6" s="174">
        <v>3</v>
      </c>
      <c r="U6" s="174">
        <v>4</v>
      </c>
      <c r="V6" s="174">
        <v>4</v>
      </c>
      <c r="W6" s="176">
        <v>7</v>
      </c>
      <c r="X6" s="177">
        <f t="shared" si="1"/>
        <v>50</v>
      </c>
      <c r="Y6" s="178">
        <f t="shared" ref="Y6:Y7" si="5">SUM(N6+X6)</f>
        <v>97</v>
      </c>
      <c r="Z6" s="179">
        <f t="shared" ref="Z6:Z7" si="6">IF(AC6&lt;37,(SUM(ROUND(Y6-AC6,0))),"")</f>
        <v>91</v>
      </c>
      <c r="AA6" s="180">
        <f t="shared" si="2"/>
        <v>19</v>
      </c>
      <c r="AC6" s="181">
        <f t="shared" si="3"/>
        <v>6</v>
      </c>
      <c r="AD6" s="182">
        <v>2</v>
      </c>
      <c r="AE6" s="183">
        <f>HLOOKUP($AC6,HH!$A$2:$AP$20,E$4+1)</f>
        <v>0</v>
      </c>
      <c r="AF6" s="183">
        <f>HLOOKUP($AC6,HH!$A$2:$AP$20,F$4+1)</f>
        <v>1</v>
      </c>
      <c r="AG6" s="183">
        <f>HLOOKUP($AC6,HH!$A$2:$AP$20,G$4+1)</f>
        <v>0</v>
      </c>
      <c r="AH6" s="183">
        <f>HLOOKUP($AC6,HH!$A$2:$AP$20,H$4+1)</f>
        <v>0</v>
      </c>
      <c r="AI6" s="183">
        <f>HLOOKUP($AC6,HH!$A$2:$AP$20,I$4+1)</f>
        <v>0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0</v>
      </c>
      <c r="AM6" s="183">
        <f>HLOOKUP($AC6,HH!$A$2:$AP$20,M$4+1)</f>
        <v>1</v>
      </c>
      <c r="AN6" s="183"/>
      <c r="AO6" s="183">
        <f>HLOOKUP($AC6,HH!$A$2:$AP$20,O$4+1)</f>
        <v>1</v>
      </c>
      <c r="AP6" s="183">
        <f>HLOOKUP($AC6,HH!$A$2:$AP$20,P$4+1)</f>
        <v>1</v>
      </c>
      <c r="AQ6" s="183">
        <f>HLOOKUP($AC6,HH!$A$2:$AP$20,Q$4+1)</f>
        <v>0</v>
      </c>
      <c r="AR6" s="183">
        <f>HLOOKUP($AC6,HH!$A$2:$AP$20,R$4+1)</f>
        <v>0</v>
      </c>
      <c r="AS6" s="183">
        <f>HLOOKUP($AC6,HH!$A$2:$AP$20,S$4+1)</f>
        <v>0</v>
      </c>
      <c r="AT6" s="183">
        <f>HLOOKUP($AC6,HH!$A$2:$AP$20,T$4+1)</f>
        <v>0</v>
      </c>
      <c r="AU6" s="183">
        <f>HLOOKUP($AC6,HH!$A$2:$AP$20,U$4+1)</f>
        <v>1</v>
      </c>
      <c r="AV6" s="183">
        <f>HLOOKUP($AC6,HH!$A$2:$AP$20,V$4+1)</f>
        <v>0</v>
      </c>
      <c r="AW6" s="183">
        <f>HLOOKUP($AC6,HH!$A$2:$AP$20,W$4+1)</f>
        <v>0</v>
      </c>
    </row>
    <row r="7" spans="1:49" ht="13.65" customHeight="1" x14ac:dyDescent="0.25">
      <c r="A7" s="185" t="s">
        <v>23</v>
      </c>
      <c r="B7" s="186">
        <v>26.6</v>
      </c>
      <c r="C7" s="173">
        <f t="shared" si="0"/>
        <v>28</v>
      </c>
      <c r="D7" s="173">
        <f>_xlfn.IFS($A$5:$A$33="Andi Grant",ROUND($B$5:$B$33*($D$2/113)-($B$3-$AB$2),0),$A$5:$A$33&lt;&gt;"Andi Grant",ROUND($B$5:$B$33*($D$3/113)-($B$3-$AB$3),0))</f>
        <v>24</v>
      </c>
      <c r="E7" s="174">
        <v>7</v>
      </c>
      <c r="F7" s="175">
        <v>6</v>
      </c>
      <c r="G7" s="174">
        <v>6</v>
      </c>
      <c r="H7" s="174">
        <v>7</v>
      </c>
      <c r="I7" s="174">
        <v>3</v>
      </c>
      <c r="J7" s="174">
        <v>5</v>
      </c>
      <c r="K7" s="174">
        <v>7</v>
      </c>
      <c r="L7" s="174">
        <v>3</v>
      </c>
      <c r="M7" s="174">
        <v>8</v>
      </c>
      <c r="N7" s="134">
        <f t="shared" si="4"/>
        <v>52</v>
      </c>
      <c r="O7" s="176">
        <v>6</v>
      </c>
      <c r="P7" s="174">
        <v>7</v>
      </c>
      <c r="Q7" s="174">
        <v>3</v>
      </c>
      <c r="R7" s="174">
        <v>11</v>
      </c>
      <c r="S7" s="174">
        <v>5</v>
      </c>
      <c r="T7" s="176">
        <v>5</v>
      </c>
      <c r="U7" s="174">
        <v>5</v>
      </c>
      <c r="V7" s="174">
        <v>3</v>
      </c>
      <c r="W7" s="176">
        <v>6</v>
      </c>
      <c r="X7" s="177">
        <f t="shared" si="1"/>
        <v>51</v>
      </c>
      <c r="Y7" s="178">
        <f t="shared" si="5"/>
        <v>103</v>
      </c>
      <c r="Z7" s="179">
        <f t="shared" si="6"/>
        <v>79</v>
      </c>
      <c r="AA7" s="180">
        <f t="shared" si="2"/>
        <v>7</v>
      </c>
      <c r="AC7" s="181">
        <f t="shared" si="3"/>
        <v>24</v>
      </c>
      <c r="AD7" s="182"/>
      <c r="AE7" s="183">
        <f>HLOOKUP($AC7,HH!$A$2:$AP$20,E$4+1)</f>
        <v>1</v>
      </c>
      <c r="AF7" s="183">
        <f>HLOOKUP($AC7,HH!$A$2:$AP$20,F$4+1)</f>
        <v>2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2</v>
      </c>
      <c r="AL7" s="183">
        <f>HLOOKUP($AC7,HH!$A$2:$AP$20,L$4+1)</f>
        <v>1</v>
      </c>
      <c r="AM7" s="183">
        <f>HLOOKUP($AC7,HH!$A$2:$AP$20,M$4+1)</f>
        <v>2</v>
      </c>
      <c r="AN7" s="183"/>
      <c r="AO7" s="183">
        <f>HLOOKUP($AC7,HH!$A$2:$AP$20,O$4+1)</f>
        <v>2</v>
      </c>
      <c r="AP7" s="183">
        <f>HLOOKUP($AC7,HH!$A$2:$AP$20,P$4+1)</f>
        <v>2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2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30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4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2"/>
        <v>0</v>
      </c>
      <c r="AC8" s="181">
        <f t="shared" si="3"/>
        <v>30</v>
      </c>
      <c r="AD8" s="182"/>
      <c r="AE8" s="183">
        <f>HLOOKUP($AC8,HH!$A$2:$AP$20,E$4+1)</f>
        <v>1</v>
      </c>
      <c r="AF8" s="183">
        <f>HLOOKUP($AC8,HH!$A$2:$AP$20,F$4+1)</f>
        <v>2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2</v>
      </c>
      <c r="AJ8" s="183">
        <f>HLOOKUP($AC8,HH!$A$2:$AP$20,J$4+1)</f>
        <v>2</v>
      </c>
      <c r="AK8" s="183">
        <f>HLOOKUP($AC8,HH!$A$2:$AP$20,K$4+1)</f>
        <v>2</v>
      </c>
      <c r="AL8" s="183">
        <f>HLOOKUP($AC8,HH!$A$2:$AP$20,L$4+1)</f>
        <v>1</v>
      </c>
      <c r="AM8" s="183">
        <f>HLOOKUP($AC8,HH!$A$2:$AP$20,M$4+1)</f>
        <v>2</v>
      </c>
      <c r="AN8" s="183"/>
      <c r="AO8" s="183">
        <f>HLOOKUP($AC8,HH!$A$2:$AP$20,O$4+1)</f>
        <v>2</v>
      </c>
      <c r="AP8" s="183">
        <f>HLOOKUP($AC8,HH!$A$2:$AP$20,P$4+1)</f>
        <v>2</v>
      </c>
      <c r="AQ8" s="183">
        <f>HLOOKUP($AC8,HH!$A$2:$AP$20,Q$4+1)</f>
        <v>1</v>
      </c>
      <c r="AR8" s="183">
        <f>HLOOKUP($AC8,HH!$A$2:$AP$20,R$4+1)</f>
        <v>2</v>
      </c>
      <c r="AS8" s="183">
        <f>HLOOKUP($AC8,HH!$A$2:$AP$20,S$4+1)</f>
        <v>1</v>
      </c>
      <c r="AT8" s="183">
        <f>HLOOKUP($AC8,HH!$A$2:$AP$20,T$4+1)</f>
        <v>2</v>
      </c>
      <c r="AU8" s="183">
        <f>HLOOKUP($AC8,HH!$A$2:$AP$20,U$4+1)</f>
        <v>2</v>
      </c>
      <c r="AV8" s="183">
        <f>HLOOKUP($AC8,HH!$A$2:$AP$20,V$4+1)</f>
        <v>1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16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4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2"/>
        <v>0</v>
      </c>
      <c r="AC9" s="181">
        <f t="shared" si="3"/>
        <v>16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1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0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0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11</v>
      </c>
      <c r="D10" s="173">
        <v>0</v>
      </c>
      <c r="E10" s="174">
        <v>6</v>
      </c>
      <c r="F10" s="175">
        <v>6</v>
      </c>
      <c r="G10" s="174">
        <v>5</v>
      </c>
      <c r="H10" s="174">
        <v>4</v>
      </c>
      <c r="I10" s="174">
        <v>3</v>
      </c>
      <c r="J10" s="174">
        <v>6</v>
      </c>
      <c r="K10" s="174">
        <v>5</v>
      </c>
      <c r="L10" s="174">
        <v>3</v>
      </c>
      <c r="M10" s="174">
        <v>7</v>
      </c>
      <c r="N10" s="134">
        <f t="shared" si="4"/>
        <v>45</v>
      </c>
      <c r="O10" s="176">
        <v>5</v>
      </c>
      <c r="P10" s="174">
        <v>6</v>
      </c>
      <c r="Q10" s="174">
        <v>4</v>
      </c>
      <c r="R10" s="174">
        <v>6</v>
      </c>
      <c r="S10" s="174">
        <v>6</v>
      </c>
      <c r="T10" s="174">
        <v>3</v>
      </c>
      <c r="U10" s="174">
        <v>4</v>
      </c>
      <c r="V10" s="174">
        <v>4</v>
      </c>
      <c r="W10" s="176">
        <v>6</v>
      </c>
      <c r="X10" s="177">
        <f t="shared" si="1"/>
        <v>44</v>
      </c>
      <c r="Y10" s="178">
        <f>SUM(N10+X10)</f>
        <v>89</v>
      </c>
      <c r="Z10" s="179">
        <f>IF(AC10&lt;37,(SUM(ROUND(Y10-AC10,0))),"")</f>
        <v>78</v>
      </c>
      <c r="AA10" s="180">
        <f t="shared" si="2"/>
        <v>6</v>
      </c>
      <c r="AC10" s="181">
        <f t="shared" si="3"/>
        <v>11</v>
      </c>
      <c r="AD10" s="182">
        <v>1</v>
      </c>
      <c r="AE10" s="183">
        <f>HLOOKUP($AC10,HH!$A$2:$AP$20,E$4+1)</f>
        <v>0</v>
      </c>
      <c r="AF10" s="183">
        <f>HLOOKUP($AC10,HH!$A$2:$AP$20,F$4+1)</f>
        <v>1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1</v>
      </c>
      <c r="AJ10" s="183">
        <f>HLOOKUP($AC10,HH!$A$2:$AP$20,J$4+1)</f>
        <v>1</v>
      </c>
      <c r="AK10" s="183">
        <f>HLOOKUP($AC10,HH!$A$2:$AP$20,K$4+1)</f>
        <v>1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1</v>
      </c>
      <c r="AP10" s="183">
        <f>HLOOKUP($AC10,HH!$A$2:$AP$20,P$4+1)</f>
        <v>1</v>
      </c>
      <c r="AQ10" s="183">
        <f>HLOOKUP($AC10,HH!$A$2:$AP$20,Q$4+1)</f>
        <v>0</v>
      </c>
      <c r="AR10" s="183">
        <f>HLOOKUP($AC10,HH!$A$2:$AP$20,R$4+1)</f>
        <v>1</v>
      </c>
      <c r="AS10" s="183">
        <f>HLOOKUP($AC10,HH!$A$2:$AP$20,S$4+1)</f>
        <v>0</v>
      </c>
      <c r="AT10" s="183">
        <f>HLOOKUP($AC10,HH!$A$2:$AP$20,T$4+1)</f>
        <v>0</v>
      </c>
      <c r="AU10" s="183">
        <f>HLOOKUP($AC10,HH!$A$2:$AP$20,U$4+1)</f>
        <v>1</v>
      </c>
      <c r="AV10" s="183">
        <f>HLOOKUP($AC10,HH!$A$2:$AP$20,V$4+1)</f>
        <v>0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 t="shared" si="4"/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 t="shared" si="1"/>
        <v>0</v>
      </c>
      <c r="Y11" s="178" t="s">
        <v>20</v>
      </c>
      <c r="Z11" s="179" t="s">
        <v>20</v>
      </c>
      <c r="AA11" s="180">
        <f t="shared" si="2"/>
        <v>0</v>
      </c>
      <c r="AC11" s="181">
        <f t="shared" si="3"/>
        <v>0</v>
      </c>
      <c r="AD11" s="182"/>
      <c r="AE11" s="183">
        <f>HLOOKUP($AC11,HH!$A$2:$AP$20,E$4+1)</f>
        <v>15</v>
      </c>
      <c r="AF11" s="183">
        <f>HLOOKUP($AC11,HH!$A$2:$AP$20,F$4+1)</f>
        <v>5</v>
      </c>
      <c r="AG11" s="183">
        <f>HLOOKUP($AC11,HH!$A$2:$AP$20,G$4+1)</f>
        <v>9</v>
      </c>
      <c r="AH11" s="183">
        <f>HLOOKUP($AC11,HH!$A$2:$AP$20,H$4+1)</f>
        <v>13</v>
      </c>
      <c r="AI11" s="183">
        <f>HLOOKUP($AC11,HH!$A$2:$AP$20,I$4+1)</f>
        <v>11</v>
      </c>
      <c r="AJ11" s="183">
        <f>HLOOKUP($AC11,HH!$A$2:$AP$20,J$4+1)</f>
        <v>7</v>
      </c>
      <c r="AK11" s="183">
        <f>HLOOKUP($AC11,HH!$A$2:$AP$20,K$4+1)</f>
        <v>3</v>
      </c>
      <c r="AL11" s="183">
        <f>HLOOKUP($AC11,HH!$A$2:$AP$20,L$4+1)</f>
        <v>17</v>
      </c>
      <c r="AM11" s="183">
        <f>HLOOKUP($AC11,HH!$A$2:$AP$20,M$4+1)</f>
        <v>1</v>
      </c>
      <c r="AN11" s="183"/>
      <c r="AO11" s="183">
        <f>HLOOKUP($AC11,HH!$A$2:$AP$20,O$4+1)</f>
        <v>6</v>
      </c>
      <c r="AP11" s="183">
        <f>HLOOKUP($AC11,HH!$A$2:$AP$20,P$4+1)</f>
        <v>2</v>
      </c>
      <c r="AQ11" s="183">
        <f>HLOOKUP($AC11,HH!$A$2:$AP$20,Q$4+1)</f>
        <v>18</v>
      </c>
      <c r="AR11" s="183">
        <f>HLOOKUP($AC11,HH!$A$2:$AP$20,R$4+1)</f>
        <v>8</v>
      </c>
      <c r="AS11" s="183">
        <f>HLOOKUP($AC11,HH!$A$2:$AP$20,S$4+1)</f>
        <v>16</v>
      </c>
      <c r="AT11" s="183">
        <f>HLOOKUP($AC11,HH!$A$2:$AP$20,T$4+1)</f>
        <v>12</v>
      </c>
      <c r="AU11" s="183">
        <f>HLOOKUP($AC11,HH!$A$2:$AP$20,U$4+1)</f>
        <v>4</v>
      </c>
      <c r="AV11" s="183">
        <f>HLOOKUP($AC11,HH!$A$2:$AP$20,V$4+1)</f>
        <v>14</v>
      </c>
      <c r="AW11" s="183">
        <f>HLOOKUP($AC11,HH!$A$2:$AP$20,W$4+1)</f>
        <v>10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28</v>
      </c>
      <c r="D12" s="173">
        <f>_xlfn.IFS($A$5:$A$33="Andi Grant",ROUND($B$5:$B$33*($D$2/113)-($B$3-$AB$2),0),$A$5:$A$33&lt;&gt;"Andi Grant",ROUND($B$5:$B$33*($D$3/113)-($B$3-$AB$3),0))</f>
        <v>24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4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2"/>
        <v>0</v>
      </c>
      <c r="AC12" s="181">
        <f t="shared" si="3"/>
        <v>24</v>
      </c>
      <c r="AD12" s="182"/>
      <c r="AE12" s="183">
        <f>HLOOKUP($AC12,HH!$A$2:$AP$20,E$4+1)</f>
        <v>1</v>
      </c>
      <c r="AF12" s="183">
        <f>HLOOKUP($AC12,HH!$A$2:$AP$20,F$4+1)</f>
        <v>2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1</v>
      </c>
      <c r="AK12" s="183">
        <f>HLOOKUP($AC12,HH!$A$2:$AP$20,K$4+1)</f>
        <v>2</v>
      </c>
      <c r="AL12" s="183">
        <f>HLOOKUP($AC12,HH!$A$2:$AP$20,L$4+1)</f>
        <v>1</v>
      </c>
      <c r="AM12" s="183">
        <f>HLOOKUP($AC12,HH!$A$2:$AP$20,M$4+1)</f>
        <v>2</v>
      </c>
      <c r="AN12" s="183"/>
      <c r="AO12" s="183">
        <f>HLOOKUP($AC12,HH!$A$2:$AP$20,O$4+1)</f>
        <v>2</v>
      </c>
      <c r="AP12" s="183">
        <f>HLOOKUP($AC12,HH!$A$2:$AP$20,P$4+1)</f>
        <v>2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2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4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2"/>
        <v>0</v>
      </c>
      <c r="AC13" s="181">
        <f t="shared" si="3"/>
        <v>11</v>
      </c>
      <c r="AD13" s="182"/>
      <c r="AE13" s="183">
        <f>HLOOKUP($AC13,HH!$A$2:$AP$20,E$4+1)</f>
        <v>0</v>
      </c>
      <c r="AF13" s="183">
        <f>HLOOKUP($AC13,HH!$A$2:$AP$20,F$4+1)</f>
        <v>1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1</v>
      </c>
      <c r="AJ13" s="183">
        <f>HLOOKUP($AC13,HH!$A$2:$AP$20,J$4+1)</f>
        <v>1</v>
      </c>
      <c r="AK13" s="183">
        <f>HLOOKUP($AC13,HH!$A$2:$AP$20,K$4+1)</f>
        <v>1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1</v>
      </c>
      <c r="AP13" s="183">
        <f>HLOOKUP($AC13,HH!$A$2:$AP$20,P$4+1)</f>
        <v>1</v>
      </c>
      <c r="AQ13" s="183">
        <f>HLOOKUP($AC13,HH!$A$2:$AP$20,Q$4+1)</f>
        <v>0</v>
      </c>
      <c r="AR13" s="183">
        <f>HLOOKUP($AC13,HH!$A$2:$AP$20,R$4+1)</f>
        <v>1</v>
      </c>
      <c r="AS13" s="183">
        <f>HLOOKUP($AC13,HH!$A$2:$AP$20,S$4+1)</f>
        <v>0</v>
      </c>
      <c r="AT13" s="183">
        <f>HLOOKUP($AC13,HH!$A$2:$AP$20,T$4+1)</f>
        <v>0</v>
      </c>
      <c r="AU13" s="183">
        <f>HLOOKUP($AC13,HH!$A$2:$AP$20,U$4+1)</f>
        <v>1</v>
      </c>
      <c r="AV13" s="183">
        <f>HLOOKUP($AC13,HH!$A$2:$AP$20,V$4+1)</f>
        <v>0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50</v>
      </c>
      <c r="D14" s="173">
        <f>_xlfn.IFS($A$5:$A$33="Andi Grant",ROUND($B$5:$B$33*($D$2/113)-($B$3-$AB$2),0),$A$5:$A$33&lt;&gt;"Andi Grant",ROUND($B$5:$B$33*($D$3/113)-($B$3-$AB$3),0))</f>
        <v>46</v>
      </c>
      <c r="E14" s="174"/>
      <c r="F14" s="175"/>
      <c r="G14" s="174"/>
      <c r="H14" s="174"/>
      <c r="I14" s="174"/>
      <c r="J14" s="174"/>
      <c r="K14" s="174"/>
      <c r="L14" s="174"/>
      <c r="M14" s="174"/>
      <c r="N14" s="134">
        <f t="shared" si="4"/>
        <v>0</v>
      </c>
      <c r="O14" s="176"/>
      <c r="P14" s="174"/>
      <c r="Q14" s="174"/>
      <c r="R14" s="174"/>
      <c r="S14" s="174"/>
      <c r="T14" s="174"/>
      <c r="U14" s="174"/>
      <c r="V14" s="174"/>
      <c r="W14" s="176"/>
      <c r="X14" s="177">
        <f t="shared" si="1"/>
        <v>0</v>
      </c>
      <c r="Y14" s="178" t="s">
        <v>20</v>
      </c>
      <c r="Z14" s="179" t="str">
        <f>IF(AC14&lt;37,(SUM(ROUND(Y14-AC14,0))),"")</f>
        <v/>
      </c>
      <c r="AA14" s="180">
        <f t="shared" si="2"/>
        <v>0</v>
      </c>
      <c r="AC14" s="181">
        <f t="shared" si="3"/>
        <v>46</v>
      </c>
      <c r="AD14" s="182"/>
      <c r="AE14" s="183">
        <f>HLOOKUP($AC14,HH!$A$2:$AP$20,E$4+1)</f>
        <v>2</v>
      </c>
      <c r="AF14" s="183">
        <f>HLOOKUP($AC14,HH!$A$2:$AP$20,F$4+1)</f>
        <v>3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2</v>
      </c>
      <c r="AJ14" s="183">
        <f>HLOOKUP($AC14,HH!$A$2:$AP$20,J$4+1)</f>
        <v>2</v>
      </c>
      <c r="AK14" s="183">
        <f>HLOOKUP($AC14,HH!$A$2:$AP$20,K$4+1)</f>
        <v>3</v>
      </c>
      <c r="AL14" s="183">
        <f>HLOOKUP($AC14,HH!$A$2:$AP$20,L$4+1)</f>
        <v>2</v>
      </c>
      <c r="AM14" s="183">
        <f>HLOOKUP($AC14,HH!$A$2:$AP$20,M$4+1)</f>
        <v>3</v>
      </c>
      <c r="AN14" s="183"/>
      <c r="AO14" s="183">
        <f>HLOOKUP($AC14,HH!$A$2:$AP$20,O$4+1)</f>
        <v>2</v>
      </c>
      <c r="AP14" s="183">
        <f>HLOOKUP($AC14,HH!$A$2:$AP$20,P$4+1)</f>
        <v>3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3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4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2"/>
        <v>0</v>
      </c>
      <c r="AC15" s="181">
        <f t="shared" si="3"/>
        <v>22</v>
      </c>
      <c r="AD15" s="182"/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2</v>
      </c>
      <c r="AL15" s="183">
        <f>HLOOKUP($AC15,HH!$A$2:$AP$20,L$4+1)</f>
        <v>1</v>
      </c>
      <c r="AM15" s="183">
        <f>HLOOKUP($AC15,HH!$A$2:$AP$20,M$4+1)</f>
        <v>2</v>
      </c>
      <c r="AN15" s="183"/>
      <c r="AO15" s="183">
        <f>HLOOKUP($AC15,HH!$A$2:$AP$20,O$4+1)</f>
        <v>1</v>
      </c>
      <c r="AP15" s="183">
        <f>HLOOKUP($AC15,HH!$A$2:$AP$20,P$4+1)</f>
        <v>2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2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14.9</v>
      </c>
      <c r="C16" s="173">
        <f t="shared" si="0"/>
        <v>14</v>
      </c>
      <c r="D16" s="173">
        <v>0</v>
      </c>
      <c r="E16" s="174">
        <v>4</v>
      </c>
      <c r="F16" s="175">
        <v>6</v>
      </c>
      <c r="G16" s="174">
        <v>5</v>
      </c>
      <c r="H16" s="174">
        <v>4</v>
      </c>
      <c r="I16" s="174">
        <v>3</v>
      </c>
      <c r="J16" s="174">
        <v>5</v>
      </c>
      <c r="K16" s="174">
        <v>5</v>
      </c>
      <c r="L16" s="174">
        <v>4</v>
      </c>
      <c r="M16" s="174">
        <v>7</v>
      </c>
      <c r="N16" s="134">
        <f t="shared" si="4"/>
        <v>43</v>
      </c>
      <c r="O16" s="176">
        <v>4</v>
      </c>
      <c r="P16" s="174">
        <v>8</v>
      </c>
      <c r="Q16" s="174">
        <v>4</v>
      </c>
      <c r="R16" s="174">
        <v>5</v>
      </c>
      <c r="S16" s="174">
        <v>4</v>
      </c>
      <c r="T16" s="174">
        <v>3</v>
      </c>
      <c r="U16" s="174">
        <v>4</v>
      </c>
      <c r="V16" s="174">
        <v>3</v>
      </c>
      <c r="W16" s="176">
        <v>5</v>
      </c>
      <c r="X16" s="177">
        <f t="shared" si="1"/>
        <v>40</v>
      </c>
      <c r="Y16" s="178">
        <f>SUM(N16+X16)</f>
        <v>83</v>
      </c>
      <c r="Z16" s="179">
        <f>IF(AC16&lt;37,(SUM(ROUND(Y16-AC16,0))),"")</f>
        <v>69</v>
      </c>
      <c r="AA16" s="180">
        <f t="shared" si="2"/>
        <v>-3</v>
      </c>
      <c r="AC16" s="181">
        <f t="shared" si="3"/>
        <v>14</v>
      </c>
      <c r="AD16" s="182">
        <v>1</v>
      </c>
      <c r="AE16" s="183">
        <f>HLOOKUP($AC16,HH!$A$2:$AP$20,E$4+1)</f>
        <v>0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1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0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1</v>
      </c>
      <c r="AQ16" s="183">
        <f>HLOOKUP($AC16,HH!$A$2:$AP$20,Q$4+1)</f>
        <v>0</v>
      </c>
      <c r="AR16" s="183">
        <f>HLOOKUP($AC16,HH!$A$2:$AP$20,R$4+1)</f>
        <v>1</v>
      </c>
      <c r="AS16" s="183">
        <f>HLOOKUP($AC16,HH!$A$2:$AP$20,S$4+1)</f>
        <v>0</v>
      </c>
      <c r="AT16" s="183">
        <f>HLOOKUP($AC16,HH!$A$2:$AP$20,T$4+1)</f>
        <v>1</v>
      </c>
      <c r="AU16" s="183">
        <f>HLOOKUP($AC16,HH!$A$2:$AP$20,U$4+1)</f>
        <v>1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22.9</v>
      </c>
      <c r="C17" s="173">
        <f t="shared" si="0"/>
        <v>23</v>
      </c>
      <c r="D17" s="173">
        <f>_xlfn.IFS($A$5:$A$33="Andi Grant",ROUND($B$5:$B$33*($D$2/113)-($B$3-$AB$2),0),$A$5:$A$33&lt;&gt;"Andi Grant",ROUND($B$5:$B$33*($D$3/113)-($B$3-$AB$3),0))</f>
        <v>20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4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2"/>
        <v>0</v>
      </c>
      <c r="AC17" s="181">
        <f t="shared" si="3"/>
        <v>20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2</v>
      </c>
      <c r="AN17" s="183"/>
      <c r="AO17" s="183">
        <f>HLOOKUP($AC17,HH!$A$2:$AP$20,O$4+1)</f>
        <v>1</v>
      </c>
      <c r="AP17" s="183">
        <f>HLOOKUP($AC17,HH!$A$2:$AP$20,P$4+1)</f>
        <v>2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14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4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2"/>
        <v>0</v>
      </c>
      <c r="AC18" s="181">
        <f t="shared" si="3"/>
        <v>14</v>
      </c>
      <c r="AD18" s="182"/>
      <c r="AE18" s="183">
        <f>HLOOKUP($AC18,HH!$A$2:$AP$20,E$4+1)</f>
        <v>0</v>
      </c>
      <c r="AF18" s="183">
        <f>HLOOKUP($AC18,HH!$A$2:$AP$20,F$4+1)</f>
        <v>1</v>
      </c>
      <c r="AG18" s="183">
        <f>HLOOKUP($AC18,HH!$A$2:$AP$20,G$4+1)</f>
        <v>1</v>
      </c>
      <c r="AH18" s="183">
        <f>HLOOKUP($AC18,HH!$A$2:$AP$20,H$4+1)</f>
        <v>1</v>
      </c>
      <c r="AI18" s="183">
        <f>HLOOKUP($AC18,HH!$A$2:$AP$20,I$4+1)</f>
        <v>1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0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1</v>
      </c>
      <c r="AQ18" s="183">
        <f>HLOOKUP($AC18,HH!$A$2:$AP$20,Q$4+1)</f>
        <v>0</v>
      </c>
      <c r="AR18" s="183">
        <f>HLOOKUP($AC18,HH!$A$2:$AP$20,R$4+1)</f>
        <v>1</v>
      </c>
      <c r="AS18" s="183">
        <f>HLOOKUP($AC18,HH!$A$2:$AP$20,S$4+1)</f>
        <v>0</v>
      </c>
      <c r="AT18" s="183">
        <f>HLOOKUP($AC18,HH!$A$2:$AP$20,T$4+1)</f>
        <v>1</v>
      </c>
      <c r="AU18" s="183">
        <f>HLOOKUP($AC18,HH!$A$2:$AP$20,U$4+1)</f>
        <v>1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17.100000000000001</v>
      </c>
      <c r="C19" s="173">
        <f t="shared" si="0"/>
        <v>17</v>
      </c>
      <c r="D19" s="173">
        <f t="shared" ref="D19:D32" si="7">_xlfn.IFS($A$5:$A$33="Andi Grant",ROUND($B$5:$B$33*($D$2/113)-($B$3-$AB$2),0),$A$5:$A$33&lt;&gt;"Andi Grant",ROUND($B$5:$B$33*($D$3/113)-($B$3-$AB$3),0))</f>
        <v>14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4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 t="s">
        <v>20</v>
      </c>
      <c r="Z19" s="179" t="s">
        <v>20</v>
      </c>
      <c r="AA19" s="180">
        <f t="shared" si="2"/>
        <v>0</v>
      </c>
      <c r="AC19" s="181">
        <f t="shared" si="3"/>
        <v>14</v>
      </c>
      <c r="AD19" s="182"/>
      <c r="AE19" s="183">
        <f>HLOOKUP($AC19,HH!$A$2:$AP$20,E$4+1)</f>
        <v>0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1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0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1</v>
      </c>
      <c r="AQ19" s="183">
        <f>HLOOKUP($AC19,HH!$A$2:$AP$20,Q$4+1)</f>
        <v>0</v>
      </c>
      <c r="AR19" s="183">
        <f>HLOOKUP($AC19,HH!$A$2:$AP$20,R$4+1)</f>
        <v>1</v>
      </c>
      <c r="AS19" s="183">
        <f>HLOOKUP($AC19,HH!$A$2:$AP$20,S$4+1)</f>
        <v>0</v>
      </c>
      <c r="AT19" s="183">
        <f>HLOOKUP($AC19,HH!$A$2:$AP$20,T$4+1)</f>
        <v>1</v>
      </c>
      <c r="AU19" s="183">
        <f>HLOOKUP($AC19,HH!$A$2:$AP$20,U$4+1)</f>
        <v>1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21</v>
      </c>
      <c r="D20" s="173">
        <f t="shared" si="7"/>
        <v>18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4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2"/>
        <v>0</v>
      </c>
      <c r="AC20" s="181">
        <f t="shared" si="3"/>
        <v>18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27.6</v>
      </c>
      <c r="C21" s="173">
        <f t="shared" si="0"/>
        <v>29</v>
      </c>
      <c r="D21" s="173">
        <f t="shared" si="7"/>
        <v>25</v>
      </c>
      <c r="E21" s="174">
        <v>6</v>
      </c>
      <c r="F21" s="175">
        <v>6</v>
      </c>
      <c r="G21" s="174">
        <v>7</v>
      </c>
      <c r="H21" s="174">
        <v>7</v>
      </c>
      <c r="I21" s="174">
        <v>6</v>
      </c>
      <c r="J21" s="174">
        <v>6</v>
      </c>
      <c r="K21" s="174">
        <v>8</v>
      </c>
      <c r="L21" s="174">
        <v>4</v>
      </c>
      <c r="M21" s="174">
        <v>6</v>
      </c>
      <c r="N21" s="134">
        <f t="shared" si="4"/>
        <v>56</v>
      </c>
      <c r="O21" s="176">
        <v>7</v>
      </c>
      <c r="P21" s="174">
        <v>9</v>
      </c>
      <c r="Q21" s="174">
        <v>4</v>
      </c>
      <c r="R21" s="174">
        <v>9</v>
      </c>
      <c r="S21" s="174">
        <v>4</v>
      </c>
      <c r="T21" s="174">
        <v>5</v>
      </c>
      <c r="U21" s="174">
        <v>5</v>
      </c>
      <c r="V21" s="174">
        <v>3</v>
      </c>
      <c r="W21" s="176">
        <v>5</v>
      </c>
      <c r="X21" s="177">
        <f t="shared" si="1"/>
        <v>51</v>
      </c>
      <c r="Y21" s="178">
        <f>SUM(N21+X21)</f>
        <v>107</v>
      </c>
      <c r="Z21" s="179">
        <f>IF(AC21&lt;37,(SUM(ROUND(Y21-AC21,0))),"")</f>
        <v>82</v>
      </c>
      <c r="AA21" s="180">
        <f t="shared" si="2"/>
        <v>10</v>
      </c>
      <c r="AC21" s="181">
        <f t="shared" si="3"/>
        <v>25</v>
      </c>
      <c r="AD21" s="182">
        <v>1</v>
      </c>
      <c r="AE21" s="183">
        <f>HLOOKUP($AC21,HH!$A$2:$AP$20,E$4+1)</f>
        <v>1</v>
      </c>
      <c r="AF21" s="183">
        <f>HLOOKUP($AC21,HH!$A$2:$AP$20,F$4+1)</f>
        <v>2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2</v>
      </c>
      <c r="AK21" s="183">
        <f>HLOOKUP($AC21,HH!$A$2:$AP$20,K$4+1)</f>
        <v>2</v>
      </c>
      <c r="AL21" s="183">
        <f>HLOOKUP($AC21,HH!$A$2:$AP$20,L$4+1)</f>
        <v>1</v>
      </c>
      <c r="AM21" s="183">
        <f>HLOOKUP($AC21,HH!$A$2:$AP$20,M$4+1)</f>
        <v>2</v>
      </c>
      <c r="AN21" s="183"/>
      <c r="AO21" s="183">
        <f>HLOOKUP($AC21,HH!$A$2:$AP$20,O$4+1)</f>
        <v>2</v>
      </c>
      <c r="AP21" s="183">
        <f>HLOOKUP($AC21,HH!$A$2:$AP$20,P$4+1)</f>
        <v>2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2</v>
      </c>
      <c r="AV21" s="183">
        <f>HLOOKUP($AC21,HH!$A$2:$AP$20,V$4+1)</f>
        <v>1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18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4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2"/>
        <v>0</v>
      </c>
      <c r="AC22" s="181">
        <f t="shared" si="3"/>
        <v>18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15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4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2"/>
        <v>0</v>
      </c>
      <c r="AC23" s="181">
        <f t="shared" si="3"/>
        <v>15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1</v>
      </c>
      <c r="AI23" s="183">
        <f>HLOOKUP($AC23,HH!$A$2:$AP$20,I$4+1)</f>
        <v>1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0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1</v>
      </c>
      <c r="AQ23" s="183">
        <f>HLOOKUP($AC23,HH!$A$2:$AP$20,Q$4+1)</f>
        <v>0</v>
      </c>
      <c r="AR23" s="183">
        <f>HLOOKUP($AC23,HH!$A$2:$AP$20,R$4+1)</f>
        <v>1</v>
      </c>
      <c r="AS23" s="183">
        <f>HLOOKUP($AC23,HH!$A$2:$AP$20,S$4+1)</f>
        <v>0</v>
      </c>
      <c r="AT23" s="183">
        <f>HLOOKUP($AC23,HH!$A$2:$AP$20,T$4+1)</f>
        <v>1</v>
      </c>
      <c r="AU23" s="183">
        <f>HLOOKUP($AC23,HH!$A$2:$AP$20,U$4+1)</f>
        <v>1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17</v>
      </c>
      <c r="D24" s="173">
        <f t="shared" si="7"/>
        <v>14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4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2"/>
        <v>0</v>
      </c>
      <c r="AB24" s="189"/>
      <c r="AC24" s="181">
        <f t="shared" si="3"/>
        <v>14</v>
      </c>
      <c r="AD24" s="182"/>
      <c r="AE24" s="183">
        <f>HLOOKUP($AC24,HH!$A$2:$AP$20,E$4+1)</f>
        <v>0</v>
      </c>
      <c r="AF24" s="183">
        <f>HLOOKUP($AC24,HH!$A$2:$AP$20,F$4+1)</f>
        <v>1</v>
      </c>
      <c r="AG24" s="183">
        <f>HLOOKUP($AC24,HH!$A$2:$AP$20,G$4+1)</f>
        <v>1</v>
      </c>
      <c r="AH24" s="183">
        <f>HLOOKUP($AC24,HH!$A$2:$AP$20,H$4+1)</f>
        <v>1</v>
      </c>
      <c r="AI24" s="183">
        <f>HLOOKUP($AC24,HH!$A$2:$AP$20,I$4+1)</f>
        <v>1</v>
      </c>
      <c r="AJ24" s="183">
        <f>HLOOKUP($AC24,HH!$A$2:$AP$20,J$4+1)</f>
        <v>1</v>
      </c>
      <c r="AK24" s="183">
        <f>HLOOKUP($AC24,HH!$A$2:$AP$20,K$4+1)</f>
        <v>1</v>
      </c>
      <c r="AL24" s="183">
        <f>HLOOKUP($AC24,HH!$A$2:$AP$20,L$4+1)</f>
        <v>0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1</v>
      </c>
      <c r="AQ24" s="183">
        <f>HLOOKUP($AC24,HH!$A$2:$AP$20,Q$4+1)</f>
        <v>0</v>
      </c>
      <c r="AR24" s="183">
        <f>HLOOKUP($AC24,HH!$A$2:$AP$20,R$4+1)</f>
        <v>1</v>
      </c>
      <c r="AS24" s="183">
        <f>HLOOKUP($AC24,HH!$A$2:$AP$20,S$4+1)</f>
        <v>0</v>
      </c>
      <c r="AT24" s="183">
        <f>HLOOKUP($AC24,HH!$A$2:$AP$20,T$4+1)</f>
        <v>1</v>
      </c>
      <c r="AU24" s="183">
        <f>HLOOKUP($AC24,HH!$A$2:$AP$20,U$4+1)</f>
        <v>1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14.7</v>
      </c>
      <c r="C25" s="173">
        <f t="shared" si="0"/>
        <v>14</v>
      </c>
      <c r="D25" s="173">
        <f t="shared" si="7"/>
        <v>11</v>
      </c>
      <c r="E25" s="174">
        <v>5</v>
      </c>
      <c r="F25" s="175">
        <v>5</v>
      </c>
      <c r="G25" s="174">
        <v>6</v>
      </c>
      <c r="H25" s="174">
        <v>4</v>
      </c>
      <c r="I25" s="174">
        <v>3</v>
      </c>
      <c r="J25" s="174">
        <v>5</v>
      </c>
      <c r="K25" s="174">
        <v>6</v>
      </c>
      <c r="L25" s="174">
        <v>3</v>
      </c>
      <c r="M25" s="174">
        <v>7</v>
      </c>
      <c r="N25" s="134">
        <f t="shared" si="4"/>
        <v>44</v>
      </c>
      <c r="O25" s="176">
        <v>5</v>
      </c>
      <c r="P25" s="174">
        <v>6</v>
      </c>
      <c r="Q25" s="174">
        <v>5</v>
      </c>
      <c r="R25" s="174">
        <v>6</v>
      </c>
      <c r="S25" s="174">
        <v>5</v>
      </c>
      <c r="T25" s="174">
        <v>3</v>
      </c>
      <c r="U25" s="174">
        <v>4</v>
      </c>
      <c r="V25" s="174">
        <v>5</v>
      </c>
      <c r="W25" s="176">
        <v>5</v>
      </c>
      <c r="X25" s="177">
        <f t="shared" si="1"/>
        <v>44</v>
      </c>
      <c r="Y25" s="178">
        <f>SUM(N25+X25)</f>
        <v>88</v>
      </c>
      <c r="Z25" s="179">
        <f>IF(AC25&lt;37,(SUM(ROUND(Y25-AC25,0))),"")</f>
        <v>77</v>
      </c>
      <c r="AA25" s="180">
        <f t="shared" si="2"/>
        <v>5</v>
      </c>
      <c r="AB25" s="115"/>
      <c r="AC25" s="181">
        <f t="shared" si="3"/>
        <v>11</v>
      </c>
      <c r="AD25" s="182">
        <v>3</v>
      </c>
      <c r="AE25" s="183">
        <f>HLOOKUP($AC25,HH!$A$2:$AP$20,E$4+1)</f>
        <v>0</v>
      </c>
      <c r="AF25" s="183">
        <f>HLOOKUP($AC25,HH!$A$2:$AP$20,F$4+1)</f>
        <v>1</v>
      </c>
      <c r="AG25" s="183">
        <f>HLOOKUP($AC25,HH!$A$2:$AP$20,G$4+1)</f>
        <v>1</v>
      </c>
      <c r="AH25" s="183">
        <f>HLOOKUP($AC25,HH!$A$2:$AP$20,H$4+1)</f>
        <v>0</v>
      </c>
      <c r="AI25" s="183">
        <f>HLOOKUP($AC25,HH!$A$2:$AP$20,I$4+1)</f>
        <v>1</v>
      </c>
      <c r="AJ25" s="183">
        <f>HLOOKUP($AC25,HH!$A$2:$AP$20,J$4+1)</f>
        <v>1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1</v>
      </c>
      <c r="AP25" s="183">
        <f>HLOOKUP($AC25,HH!$A$2:$AP$20,P$4+1)</f>
        <v>1</v>
      </c>
      <c r="AQ25" s="183">
        <f>HLOOKUP($AC25,HH!$A$2:$AP$20,Q$4+1)</f>
        <v>0</v>
      </c>
      <c r="AR25" s="183">
        <f>HLOOKUP($AC25,HH!$A$2:$AP$20,R$4+1)</f>
        <v>1</v>
      </c>
      <c r="AS25" s="183">
        <f>HLOOKUP($AC25,HH!$A$2:$AP$20,S$4+1)</f>
        <v>0</v>
      </c>
      <c r="AT25" s="183">
        <f>HLOOKUP($AC25,HH!$A$2:$AP$20,T$4+1)</f>
        <v>0</v>
      </c>
      <c r="AU25" s="183">
        <f>HLOOKUP($AC25,HH!$A$2:$AP$20,U$4+1)</f>
        <v>1</v>
      </c>
      <c r="AV25" s="183">
        <f>HLOOKUP($AC25,HH!$A$2:$AP$20,V$4+1)</f>
        <v>0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13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4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2"/>
        <v>0</v>
      </c>
      <c r="AC26" s="181">
        <f t="shared" si="3"/>
        <v>13</v>
      </c>
      <c r="AD26" s="182"/>
      <c r="AE26" s="183">
        <f>HLOOKUP($AC26,HH!$A$2:$AP$20,E$4+1)</f>
        <v>0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1</v>
      </c>
      <c r="AI26" s="183">
        <f>HLOOKUP($AC26,HH!$A$2:$AP$20,I$4+1)</f>
        <v>1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0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1</v>
      </c>
      <c r="AQ26" s="183">
        <f>HLOOKUP($AC26,HH!$A$2:$AP$20,Q$4+1)</f>
        <v>0</v>
      </c>
      <c r="AR26" s="183">
        <f>HLOOKUP($AC26,HH!$A$2:$AP$20,R$4+1)</f>
        <v>1</v>
      </c>
      <c r="AS26" s="183">
        <f>HLOOKUP($AC26,HH!$A$2:$AP$20,S$4+1)</f>
        <v>0</v>
      </c>
      <c r="AT26" s="183">
        <f>HLOOKUP($AC26,HH!$A$2:$AP$20,T$4+1)</f>
        <v>1</v>
      </c>
      <c r="AU26" s="183">
        <f>HLOOKUP($AC26,HH!$A$2:$AP$20,U$4+1)</f>
        <v>1</v>
      </c>
      <c r="AV26" s="183">
        <f>HLOOKUP($AC26,HH!$A$2:$AP$20,V$4+1)</f>
        <v>0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17</v>
      </c>
      <c r="D27" s="173">
        <f t="shared" si="7"/>
        <v>14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4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2"/>
        <v>0</v>
      </c>
      <c r="AC27" s="181">
        <f t="shared" si="3"/>
        <v>14</v>
      </c>
      <c r="AD27" s="182"/>
      <c r="AE27" s="183">
        <f>HLOOKUP($AC27,HH!$A$2:$AP$20,E$4+1)</f>
        <v>0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1</v>
      </c>
      <c r="AI27" s="183">
        <f>HLOOKUP($AC27,HH!$A$2:$AP$20,I$4+1)</f>
        <v>1</v>
      </c>
      <c r="AJ27" s="183">
        <f>HLOOKUP($AC27,HH!$A$2:$AP$20,J$4+1)</f>
        <v>1</v>
      </c>
      <c r="AK27" s="183">
        <f>HLOOKUP($AC27,HH!$A$2:$AP$20,K$4+1)</f>
        <v>1</v>
      </c>
      <c r="AL27" s="183">
        <f>HLOOKUP($AC27,HH!$A$2:$AP$20,L$4+1)</f>
        <v>0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1</v>
      </c>
      <c r="AQ27" s="183">
        <f>HLOOKUP($AC27,HH!$A$2:$AP$20,Q$4+1)</f>
        <v>0</v>
      </c>
      <c r="AR27" s="183">
        <f>HLOOKUP($AC27,HH!$A$2:$AP$20,R$4+1)</f>
        <v>1</v>
      </c>
      <c r="AS27" s="183">
        <f>HLOOKUP($AC27,HH!$A$2:$AP$20,S$4+1)</f>
        <v>0</v>
      </c>
      <c r="AT27" s="183">
        <f>HLOOKUP($AC27,HH!$A$2:$AP$20,T$4+1)</f>
        <v>1</v>
      </c>
      <c r="AU27" s="183">
        <f>HLOOKUP($AC27,HH!$A$2:$AP$20,U$4+1)</f>
        <v>1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21.1</v>
      </c>
      <c r="C28" s="173">
        <f t="shared" si="0"/>
        <v>21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4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 t="s">
        <v>20</v>
      </c>
      <c r="Z28" s="179" t="s">
        <v>20</v>
      </c>
      <c r="AA28" s="180">
        <f t="shared" si="2"/>
        <v>0</v>
      </c>
      <c r="AC28" s="181">
        <f t="shared" si="3"/>
        <v>21</v>
      </c>
      <c r="AD28" s="182"/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2</v>
      </c>
      <c r="AL28" s="183">
        <f>HLOOKUP($AC28,HH!$A$2:$AP$20,L$4+1)</f>
        <v>1</v>
      </c>
      <c r="AM28" s="183">
        <f>HLOOKUP($AC28,HH!$A$2:$AP$20,M$4+1)</f>
        <v>2</v>
      </c>
      <c r="AN28" s="183"/>
      <c r="AO28" s="183">
        <f>HLOOKUP($AC28,HH!$A$2:$AP$20,O$4+1)</f>
        <v>1</v>
      </c>
      <c r="AP28" s="183">
        <f>HLOOKUP($AC28,HH!$A$2:$AP$20,P$4+1)</f>
        <v>2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</v>
      </c>
      <c r="C29" s="173">
        <f t="shared" si="0"/>
        <v>8</v>
      </c>
      <c r="D29" s="173">
        <f t="shared" si="7"/>
        <v>5</v>
      </c>
      <c r="E29" s="174">
        <v>5</v>
      </c>
      <c r="F29" s="175">
        <v>6</v>
      </c>
      <c r="G29" s="174">
        <v>5</v>
      </c>
      <c r="H29" s="174">
        <v>3</v>
      </c>
      <c r="I29" s="174">
        <v>3</v>
      </c>
      <c r="J29" s="174">
        <v>4</v>
      </c>
      <c r="K29" s="174">
        <v>5</v>
      </c>
      <c r="L29" s="174">
        <v>4</v>
      </c>
      <c r="M29" s="174">
        <v>7</v>
      </c>
      <c r="N29" s="134">
        <f t="shared" si="4"/>
        <v>42</v>
      </c>
      <c r="O29" s="176">
        <v>4</v>
      </c>
      <c r="P29" s="174">
        <v>7</v>
      </c>
      <c r="Q29" s="174">
        <v>4</v>
      </c>
      <c r="R29" s="174">
        <v>7</v>
      </c>
      <c r="S29" s="174">
        <v>4</v>
      </c>
      <c r="T29" s="174">
        <v>3</v>
      </c>
      <c r="U29" s="174">
        <v>4</v>
      </c>
      <c r="V29" s="174">
        <v>3</v>
      </c>
      <c r="W29" s="176">
        <v>6</v>
      </c>
      <c r="X29" s="177">
        <f t="shared" si="1"/>
        <v>42</v>
      </c>
      <c r="Y29" s="178">
        <f>SUM(N29+X29)</f>
        <v>84</v>
      </c>
      <c r="Z29" s="179">
        <f>IF(AC29&lt;37,(SUM(ROUND(Y29-AC29,0))),"")</f>
        <v>79</v>
      </c>
      <c r="AA29" s="180">
        <f t="shared" si="2"/>
        <v>7</v>
      </c>
      <c r="AC29" s="181">
        <f t="shared" si="3"/>
        <v>5</v>
      </c>
      <c r="AD29" s="182">
        <v>3</v>
      </c>
      <c r="AE29" s="183">
        <f>HLOOKUP($AC29,HH!$A$2:$AP$20,E$4+1)</f>
        <v>0</v>
      </c>
      <c r="AF29" s="183">
        <f>HLOOKUP($AC29,HH!$A$2:$AP$20,F$4+1)</f>
        <v>1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0</v>
      </c>
      <c r="AJ29" s="183">
        <f>HLOOKUP($AC29,HH!$A$2:$AP$20,J$4+1)</f>
        <v>0</v>
      </c>
      <c r="AK29" s="183">
        <f>HLOOKUP($AC29,HH!$A$2:$AP$20,K$4+1)</f>
        <v>1</v>
      </c>
      <c r="AL29" s="183">
        <f>HLOOKUP($AC29,HH!$A$2:$AP$20,L$4+1)</f>
        <v>0</v>
      </c>
      <c r="AM29" s="183">
        <f>HLOOKUP($AC29,HH!$A$2:$AP$20,M$4+1)</f>
        <v>1</v>
      </c>
      <c r="AN29" s="183"/>
      <c r="AO29" s="183">
        <f>HLOOKUP($AC29,HH!$A$2:$AP$20,O$4+1)</f>
        <v>0</v>
      </c>
      <c r="AP29" s="183">
        <f>HLOOKUP($AC29,HH!$A$2:$AP$20,P$4+1)</f>
        <v>1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0</v>
      </c>
      <c r="AU29" s="183">
        <f>HLOOKUP($AC29,HH!$A$2:$AP$20,U$4+1)</f>
        <v>1</v>
      </c>
      <c r="AV29" s="183">
        <f>HLOOKUP($AC29,HH!$A$2:$AP$20,V$4+1)</f>
        <v>0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16.600000000000001</v>
      </c>
      <c r="C30" s="173">
        <f t="shared" si="0"/>
        <v>16</v>
      </c>
      <c r="D30" s="173">
        <f t="shared" si="7"/>
        <v>13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4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 t="s">
        <v>20</v>
      </c>
      <c r="Z30" s="179" t="s">
        <v>20</v>
      </c>
      <c r="AA30" s="180">
        <f t="shared" si="2"/>
        <v>0</v>
      </c>
      <c r="AC30" s="181">
        <f t="shared" si="3"/>
        <v>13</v>
      </c>
      <c r="AD30" s="182"/>
      <c r="AE30" s="183">
        <f>HLOOKUP($AC30,HH!$A$2:$AP$20,E$4+1)</f>
        <v>0</v>
      </c>
      <c r="AF30" s="183">
        <f>HLOOKUP($AC30,HH!$A$2:$AP$20,F$4+1)</f>
        <v>1</v>
      </c>
      <c r="AG30" s="183">
        <f>HLOOKUP($AC30,HH!$A$2:$AP$20,G$4+1)</f>
        <v>1</v>
      </c>
      <c r="AH30" s="183">
        <f>HLOOKUP($AC30,HH!$A$2:$AP$20,H$4+1)</f>
        <v>1</v>
      </c>
      <c r="AI30" s="183">
        <f>HLOOKUP($AC30,HH!$A$2:$AP$20,I$4+1)</f>
        <v>1</v>
      </c>
      <c r="AJ30" s="183">
        <f>HLOOKUP($AC30,HH!$A$2:$AP$20,J$4+1)</f>
        <v>1</v>
      </c>
      <c r="AK30" s="183">
        <f>HLOOKUP($AC30,HH!$A$2:$AP$20,K$4+1)</f>
        <v>1</v>
      </c>
      <c r="AL30" s="183">
        <f>HLOOKUP($AC30,HH!$A$2:$AP$20,L$4+1)</f>
        <v>0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1</v>
      </c>
      <c r="AQ30" s="183">
        <f>HLOOKUP($AC30,HH!$A$2:$AP$20,Q$4+1)</f>
        <v>0</v>
      </c>
      <c r="AR30" s="183">
        <f>HLOOKUP($AC30,HH!$A$2:$AP$20,R$4+1)</f>
        <v>1</v>
      </c>
      <c r="AS30" s="183">
        <f>HLOOKUP($AC30,HH!$A$2:$AP$20,S$4+1)</f>
        <v>0</v>
      </c>
      <c r="AT30" s="183">
        <f>HLOOKUP($AC30,HH!$A$2:$AP$20,T$4+1)</f>
        <v>1</v>
      </c>
      <c r="AU30" s="183">
        <f>HLOOKUP($AC30,HH!$A$2:$AP$20,U$4+1)</f>
        <v>1</v>
      </c>
      <c r="AV30" s="183">
        <f>HLOOKUP($AC30,HH!$A$2:$AP$20,V$4+1)</f>
        <v>0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12.9</v>
      </c>
      <c r="C31" s="173">
        <f t="shared" si="0"/>
        <v>12</v>
      </c>
      <c r="D31" s="173">
        <v>0</v>
      </c>
      <c r="E31" s="174">
        <v>6</v>
      </c>
      <c r="F31" s="175">
        <v>6</v>
      </c>
      <c r="G31" s="174">
        <v>5</v>
      </c>
      <c r="H31" s="174">
        <v>5</v>
      </c>
      <c r="I31" s="174">
        <v>3</v>
      </c>
      <c r="J31" s="174">
        <v>5</v>
      </c>
      <c r="K31" s="174">
        <v>4</v>
      </c>
      <c r="L31" s="174">
        <v>4</v>
      </c>
      <c r="M31" s="174">
        <v>7</v>
      </c>
      <c r="N31" s="134">
        <f t="shared" si="4"/>
        <v>45</v>
      </c>
      <c r="O31" s="176">
        <v>5</v>
      </c>
      <c r="P31" s="174">
        <v>5</v>
      </c>
      <c r="Q31" s="174">
        <v>4</v>
      </c>
      <c r="R31" s="174">
        <v>6</v>
      </c>
      <c r="S31" s="174">
        <v>5</v>
      </c>
      <c r="T31" s="174">
        <v>4</v>
      </c>
      <c r="U31" s="174">
        <v>4</v>
      </c>
      <c r="V31" s="174">
        <v>5</v>
      </c>
      <c r="W31" s="176">
        <v>5</v>
      </c>
      <c r="X31" s="177">
        <f t="shared" si="1"/>
        <v>43</v>
      </c>
      <c r="Y31" s="178">
        <f t="shared" ref="Y31:Y32" si="8">SUM(N31+X31)</f>
        <v>88</v>
      </c>
      <c r="Z31" s="179">
        <f t="shared" ref="Z31:Z32" si="9">IF(AC31&lt;37,(SUM(ROUND(Y31-AC31,0))),"")</f>
        <v>76</v>
      </c>
      <c r="AA31" s="180">
        <f t="shared" si="2"/>
        <v>4</v>
      </c>
      <c r="AC31" s="181">
        <f t="shared" si="3"/>
        <v>12</v>
      </c>
      <c r="AD31" s="182">
        <v>2</v>
      </c>
      <c r="AE31" s="183">
        <f>HLOOKUP($AC31,HH!$A$2:$AP$20,E$4+1)</f>
        <v>0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0</v>
      </c>
      <c r="AI31" s="183">
        <f>HLOOKUP($AC31,HH!$A$2:$AP$20,I$4+1)</f>
        <v>1</v>
      </c>
      <c r="AJ31" s="183">
        <f>HLOOKUP($AC31,HH!$A$2:$AP$20,J$4+1)</f>
        <v>1</v>
      </c>
      <c r="AK31" s="183">
        <f>HLOOKUP($AC31,HH!$A$2:$AP$20,K$4+1)</f>
        <v>1</v>
      </c>
      <c r="AL31" s="183">
        <f>HLOOKUP($AC31,HH!$A$2:$AP$20,L$4+1)</f>
        <v>0</v>
      </c>
      <c r="AM31" s="183">
        <f>HLOOKUP($AC31,HH!$A$2:$AP$20,M$4+1)</f>
        <v>1</v>
      </c>
      <c r="AN31" s="183"/>
      <c r="AO31" s="183">
        <f>HLOOKUP($AC31,HH!$A$2:$AP$20,O$4+1)</f>
        <v>1</v>
      </c>
      <c r="AP31" s="183">
        <f>HLOOKUP($AC31,HH!$A$2:$AP$20,P$4+1)</f>
        <v>1</v>
      </c>
      <c r="AQ31" s="183">
        <f>HLOOKUP($AC31,HH!$A$2:$AP$20,Q$4+1)</f>
        <v>0</v>
      </c>
      <c r="AR31" s="183">
        <f>HLOOKUP($AC31,HH!$A$2:$AP$20,R$4+1)</f>
        <v>1</v>
      </c>
      <c r="AS31" s="183">
        <f>HLOOKUP($AC31,HH!$A$2:$AP$20,S$4+1)</f>
        <v>0</v>
      </c>
      <c r="AT31" s="183">
        <f>HLOOKUP($AC31,HH!$A$2:$AP$20,T$4+1)</f>
        <v>1</v>
      </c>
      <c r="AU31" s="183">
        <f>HLOOKUP($AC31,HH!$A$2:$AP$20,U$4+1)</f>
        <v>1</v>
      </c>
      <c r="AV31" s="183">
        <f>HLOOKUP($AC31,HH!$A$2:$AP$20,V$4+1)</f>
        <v>0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</v>
      </c>
      <c r="C32" s="173">
        <f t="shared" si="0"/>
        <v>29</v>
      </c>
      <c r="D32" s="173">
        <f t="shared" si="7"/>
        <v>25</v>
      </c>
      <c r="E32" s="174">
        <v>6</v>
      </c>
      <c r="F32" s="175">
        <v>8</v>
      </c>
      <c r="G32" s="174">
        <v>6</v>
      </c>
      <c r="H32" s="174">
        <v>6</v>
      </c>
      <c r="I32" s="174">
        <v>5</v>
      </c>
      <c r="J32" s="174">
        <v>6</v>
      </c>
      <c r="K32" s="174">
        <v>7</v>
      </c>
      <c r="L32" s="174">
        <v>3</v>
      </c>
      <c r="M32" s="174">
        <v>7</v>
      </c>
      <c r="N32" s="134">
        <f t="shared" si="4"/>
        <v>54</v>
      </c>
      <c r="O32" s="176">
        <v>6</v>
      </c>
      <c r="P32" s="174">
        <v>7</v>
      </c>
      <c r="Q32" s="174">
        <v>4</v>
      </c>
      <c r="R32" s="174">
        <v>6</v>
      </c>
      <c r="S32" s="174">
        <v>10</v>
      </c>
      <c r="T32" s="174">
        <v>4</v>
      </c>
      <c r="U32" s="174">
        <v>6</v>
      </c>
      <c r="V32" s="174">
        <v>4</v>
      </c>
      <c r="W32" s="176">
        <v>7</v>
      </c>
      <c r="X32" s="177">
        <f t="shared" si="1"/>
        <v>54</v>
      </c>
      <c r="Y32" s="178">
        <f t="shared" si="8"/>
        <v>108</v>
      </c>
      <c r="Z32" s="179">
        <f t="shared" si="9"/>
        <v>83</v>
      </c>
      <c r="AA32" s="180">
        <f t="shared" si="2"/>
        <v>11</v>
      </c>
      <c r="AC32" s="181">
        <f t="shared" si="3"/>
        <v>25</v>
      </c>
      <c r="AD32" s="182">
        <v>2</v>
      </c>
      <c r="AE32" s="183">
        <f>HLOOKUP($AC32,HH!$A$2:$AP$20,E$4+1)</f>
        <v>1</v>
      </c>
      <c r="AF32" s="183">
        <f>HLOOKUP($AC32,HH!$A$2:$AP$20,F$4+1)</f>
        <v>2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2</v>
      </c>
      <c r="AK32" s="183">
        <f>HLOOKUP($AC32,HH!$A$2:$AP$20,K$4+1)</f>
        <v>2</v>
      </c>
      <c r="AL32" s="183">
        <f>HLOOKUP($AC32,HH!$A$2:$AP$20,L$4+1)</f>
        <v>1</v>
      </c>
      <c r="AM32" s="183">
        <f>HLOOKUP($AC32,HH!$A$2:$AP$20,M$4+1)</f>
        <v>2</v>
      </c>
      <c r="AN32" s="183"/>
      <c r="AO32" s="183">
        <f>HLOOKUP($AC32,HH!$A$2:$AP$20,O$4+1)</f>
        <v>2</v>
      </c>
      <c r="AP32" s="183">
        <f>HLOOKUP($AC32,HH!$A$2:$AP$20,P$4+1)</f>
        <v>2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1</v>
      </c>
      <c r="AT32" s="183">
        <f>HLOOKUP($AC32,HH!$A$2:$AP$20,T$4+1)</f>
        <v>1</v>
      </c>
      <c r="AU32" s="183">
        <f>HLOOKUP($AC32,HH!$A$2:$AP$20,U$4+1)</f>
        <v>2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19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4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 t="s">
        <v>20</v>
      </c>
      <c r="Z33" s="179" t="s">
        <v>20</v>
      </c>
      <c r="AA33" s="180">
        <f t="shared" si="2"/>
        <v>0</v>
      </c>
      <c r="AC33" s="181">
        <f t="shared" si="3"/>
        <v>19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2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0"/>
      <c r="Q35" s="120"/>
      <c r="R35" s="120"/>
      <c r="S35" s="120"/>
      <c r="T35" s="122"/>
      <c r="U35" s="120"/>
      <c r="V35" s="120"/>
      <c r="W35" s="120"/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1:E33">
    <cfRule type="cellIs" dxfId="628" priority="426" stopIfTrue="1" operator="greaterThan">
      <formula>$E$3+2+AE5</formula>
    </cfRule>
  </conditionalFormatting>
  <conditionalFormatting sqref="E5:E12 G5:L12 P5:W12 E21:E33 G21:L33 P21:W33">
    <cfRule type="cellIs" priority="249" stopIfTrue="1" operator="equal">
      <formula>E$3+2</formula>
    </cfRule>
  </conditionalFormatting>
  <conditionalFormatting sqref="E5:E33">
    <cfRule type="cellIs" dxfId="627" priority="42" stopIfTrue="1" operator="equal">
      <formula>E$3-2</formula>
    </cfRule>
  </conditionalFormatting>
  <conditionalFormatting sqref="E13:E20">
    <cfRule type="cellIs" dxfId="626" priority="40" stopIfTrue="1" operator="greaterThan">
      <formula>$E$3+2+AE13</formula>
    </cfRule>
    <cfRule type="cellIs" dxfId="625" priority="41" stopIfTrue="1" operator="equal">
      <formula>E$3-1</formula>
    </cfRule>
    <cfRule type="cellIs" priority="43" stopIfTrue="1" operator="equal">
      <formula>E$3+2</formula>
    </cfRule>
  </conditionalFormatting>
  <conditionalFormatting sqref="F5:F33">
    <cfRule type="cellIs" dxfId="624" priority="36" stopIfTrue="1" operator="greaterThan">
      <formula>$F$3+2+AF5</formula>
    </cfRule>
    <cfRule type="cellIs" dxfId="623" priority="38" stopIfTrue="1" operator="equal">
      <formula>F$3-2</formula>
    </cfRule>
    <cfRule type="cellIs" priority="39" stopIfTrue="1" operator="equal">
      <formula>0</formula>
    </cfRule>
  </conditionalFormatting>
  <conditionalFormatting sqref="F13:F20">
    <cfRule type="cellIs" dxfId="622" priority="37" stopIfTrue="1" operator="equal">
      <formula>F$3-1</formula>
    </cfRule>
  </conditionalFormatting>
  <conditionalFormatting sqref="G5:G12 I5:I12 K5:M12 O5:W12 G21:G33 I21:I33 K21:M33 O21:W33 E5:E12 E21:E33">
    <cfRule type="cellIs" dxfId="621" priority="248" stopIfTrue="1" operator="equal">
      <formula>E$3-1</formula>
    </cfRule>
  </conditionalFormatting>
  <conditionalFormatting sqref="G5:G33">
    <cfRule type="cellIs" dxfId="620" priority="61" stopIfTrue="1" operator="greaterThan">
      <formula>$G$3+2+AG5</formula>
    </cfRule>
    <cfRule type="cellIs" priority="62" operator="equal">
      <formula>0</formula>
    </cfRule>
  </conditionalFormatting>
  <conditionalFormatting sqref="G13">
    <cfRule type="cellIs" dxfId="619" priority="145" stopIfTrue="1" operator="equal">
      <formula>G$3-1</formula>
    </cfRule>
    <cfRule type="cellIs" priority="146" stopIfTrue="1" operator="equal">
      <formula>G$3+2</formula>
    </cfRule>
  </conditionalFormatting>
  <conditionalFormatting sqref="G14:G19">
    <cfRule type="cellIs" dxfId="618" priority="223" stopIfTrue="1" operator="equal">
      <formula>G$3-1</formula>
    </cfRule>
    <cfRule type="cellIs" priority="224" stopIfTrue="1" operator="equal">
      <formula>G$3+2</formula>
    </cfRule>
  </conditionalFormatting>
  <conditionalFormatting sqref="G20">
    <cfRule type="cellIs" dxfId="617" priority="63" stopIfTrue="1" operator="equal">
      <formula>G$3-2</formula>
    </cfRule>
    <cfRule type="cellIs" dxfId="616" priority="64" stopIfTrue="1" operator="equal">
      <formula>G$3-1</formula>
    </cfRule>
    <cfRule type="cellIs" priority="65" stopIfTrue="1" operator="equal">
      <formula>G$3+2</formula>
    </cfRule>
  </conditionalFormatting>
  <conditionalFormatting sqref="G14:H19">
    <cfRule type="cellIs" dxfId="615" priority="217" stopIfTrue="1" operator="equal">
      <formula>G$3-2</formula>
    </cfRule>
  </conditionalFormatting>
  <conditionalFormatting sqref="G13:I13">
    <cfRule type="cellIs" dxfId="614" priority="135" stopIfTrue="1" operator="equal">
      <formula>G$3-2</formula>
    </cfRule>
  </conditionalFormatting>
  <conditionalFormatting sqref="G5:M12 G21:M33 O5:W12 O21:W33">
    <cfRule type="cellIs" dxfId="613" priority="247" stopIfTrue="1" operator="equal">
      <formula>G$3-2</formula>
    </cfRule>
  </conditionalFormatting>
  <conditionalFormatting sqref="H5:H12 H21:H33 J14:J19 F5:F12 F21:F33">
    <cfRule type="cellIs" dxfId="612" priority="227" stopIfTrue="1" operator="equal">
      <formula>F$3-1</formula>
    </cfRule>
  </conditionalFormatting>
  <conditionalFormatting sqref="H5:H33">
    <cfRule type="cellIs" dxfId="611" priority="216" stopIfTrue="1" operator="greaterThan">
      <formula>$H$3+2+$AH5</formula>
    </cfRule>
  </conditionalFormatting>
  <conditionalFormatting sqref="H13">
    <cfRule type="cellIs" dxfId="610" priority="140" stopIfTrue="1" operator="equal">
      <formula>H$3-1</formula>
    </cfRule>
    <cfRule type="cellIs" priority="141" stopIfTrue="1" operator="equal">
      <formula>H$3+2</formula>
    </cfRule>
  </conditionalFormatting>
  <conditionalFormatting sqref="H14:H19">
    <cfRule type="cellIs" dxfId="609" priority="218" stopIfTrue="1" operator="equal">
      <formula>H$3-1</formula>
    </cfRule>
    <cfRule type="cellIs" priority="219" stopIfTrue="1" operator="equal">
      <formula>H$3+2</formula>
    </cfRule>
  </conditionalFormatting>
  <conditionalFormatting sqref="H20">
    <cfRule type="cellIs" dxfId="608" priority="59" stopIfTrue="1" operator="equal">
      <formula>H$3-1</formula>
    </cfRule>
    <cfRule type="cellIs" priority="60" stopIfTrue="1" operator="equal">
      <formula>H$3+2</formula>
    </cfRule>
  </conditionalFormatting>
  <conditionalFormatting sqref="H20:I20">
    <cfRule type="cellIs" dxfId="607" priority="54" stopIfTrue="1" operator="equal">
      <formula>H$3-2</formula>
    </cfRule>
  </conditionalFormatting>
  <conditionalFormatting sqref="I5:I33">
    <cfRule type="cellIs" dxfId="606" priority="53" stopIfTrue="1" operator="greaterThan">
      <formula>$I$3+2+AI5</formula>
    </cfRule>
  </conditionalFormatting>
  <conditionalFormatting sqref="I13">
    <cfRule type="cellIs" dxfId="605" priority="136" stopIfTrue="1" operator="equal">
      <formula>I$3-1</formula>
    </cfRule>
    <cfRule type="cellIs" priority="137" stopIfTrue="1" operator="equal">
      <formula>I$3+2</formula>
    </cfRule>
  </conditionalFormatting>
  <conditionalFormatting sqref="I14:I19">
    <cfRule type="cellIs" dxfId="604" priority="214" stopIfTrue="1" operator="equal">
      <formula>I$3-1</formula>
    </cfRule>
    <cfRule type="cellIs" priority="215" stopIfTrue="1" operator="equal">
      <formula>I$3+2</formula>
    </cfRule>
  </conditionalFormatting>
  <conditionalFormatting sqref="I20">
    <cfRule type="cellIs" dxfId="603" priority="55" stopIfTrue="1" operator="equal">
      <formula>I$3-1</formula>
    </cfRule>
    <cfRule type="cellIs" priority="56" stopIfTrue="1" operator="equal">
      <formula>I$3+2</formula>
    </cfRule>
  </conditionalFormatting>
  <conditionalFormatting sqref="I14:J19">
    <cfRule type="cellIs" dxfId="602" priority="213" stopIfTrue="1" operator="equal">
      <formula>I$3-2</formula>
    </cfRule>
  </conditionalFormatting>
  <conditionalFormatting sqref="J5:J13">
    <cfRule type="cellIs" dxfId="601" priority="149" stopIfTrue="1" operator="equal">
      <formula>J$3-1</formula>
    </cfRule>
  </conditionalFormatting>
  <conditionalFormatting sqref="J5:J19">
    <cfRule type="cellIs" dxfId="600" priority="147" stopIfTrue="1" operator="greaterThan">
      <formula>$J$3+2+AJ5</formula>
    </cfRule>
  </conditionalFormatting>
  <conditionalFormatting sqref="J13">
    <cfRule type="cellIs" dxfId="599" priority="148" stopIfTrue="1" operator="equal">
      <formula>J$3-2</formula>
    </cfRule>
  </conditionalFormatting>
  <conditionalFormatting sqref="J20">
    <cfRule type="cellIs" dxfId="598" priority="67" stopIfTrue="1" operator="equal">
      <formula>J$3-2</formula>
    </cfRule>
  </conditionalFormatting>
  <conditionalFormatting sqref="J20:J33">
    <cfRule type="cellIs" dxfId="597" priority="66" stopIfTrue="1" operator="greaterThan">
      <formula>$J$3+2+AJ20</formula>
    </cfRule>
    <cfRule type="cellIs" dxfId="596" priority="68" stopIfTrue="1" operator="equal">
      <formula>J$3-1</formula>
    </cfRule>
  </conditionalFormatting>
  <conditionalFormatting sqref="J20:K20">
    <cfRule type="cellIs" priority="51" stopIfTrue="1" operator="equal">
      <formula>J$3+2</formula>
    </cfRule>
  </conditionalFormatting>
  <conditionalFormatting sqref="J13:L19">
    <cfRule type="cellIs" priority="128" stopIfTrue="1" operator="equal">
      <formula>J$3+2</formula>
    </cfRule>
  </conditionalFormatting>
  <conditionalFormatting sqref="K5:K33">
    <cfRule type="cellIs" dxfId="595" priority="48" stopIfTrue="1" operator="greaterThan">
      <formula>$K$3+2+AK5</formula>
    </cfRule>
  </conditionalFormatting>
  <conditionalFormatting sqref="K20">
    <cfRule type="cellIs" dxfId="594" priority="49" stopIfTrue="1" operator="equal">
      <formula>K$3-2</formula>
    </cfRule>
    <cfRule type="cellIs" dxfId="593" priority="50" stopIfTrue="1" operator="equal">
      <formula>K$3-1</formula>
    </cfRule>
  </conditionalFormatting>
  <conditionalFormatting sqref="K13:M19">
    <cfRule type="cellIs" dxfId="592" priority="126" stopIfTrue="1" operator="equal">
      <formula>K$3-2</formula>
    </cfRule>
    <cfRule type="cellIs" dxfId="591" priority="127" stopIfTrue="1" operator="equal">
      <formula>K$3-1</formula>
    </cfRule>
  </conditionalFormatting>
  <conditionalFormatting sqref="L5:L33">
    <cfRule type="cellIs" dxfId="590" priority="44" stopIfTrue="1" operator="greaterThan">
      <formula>$L$3+2+AL5</formula>
    </cfRule>
  </conditionalFormatting>
  <conditionalFormatting sqref="L20">
    <cfRule type="cellIs" dxfId="589" priority="45" stopIfTrue="1" operator="equal">
      <formula>L$3-2</formula>
    </cfRule>
    <cfRule type="cellIs" dxfId="588" priority="46" stopIfTrue="1" operator="equal">
      <formula>L$3-1</formula>
    </cfRule>
    <cfRule type="cellIs" priority="47" stopIfTrue="1" operator="equal">
      <formula>L$3+2</formula>
    </cfRule>
  </conditionalFormatting>
  <conditionalFormatting sqref="M5:M12 M21:M33">
    <cfRule type="cellIs" dxfId="587" priority="425" stopIfTrue="1" operator="greaterThan">
      <formula>$M$3+2+AM5</formula>
    </cfRule>
  </conditionalFormatting>
  <conditionalFormatting sqref="M5:M19">
    <cfRule type="cellIs" priority="152" operator="equal">
      <formula>M$3+2</formula>
    </cfRule>
  </conditionalFormatting>
  <conditionalFormatting sqref="M13:M20">
    <cfRule type="cellIs" dxfId="586" priority="69" stopIfTrue="1" operator="greaterThan">
      <formula>$M$3+2+AM13</formula>
    </cfRule>
  </conditionalFormatting>
  <conditionalFormatting sqref="M20">
    <cfRule type="cellIs" dxfId="585" priority="70" stopIfTrue="1" operator="equal">
      <formula>M$3-2</formula>
    </cfRule>
    <cfRule type="cellIs" dxfId="584" priority="71" stopIfTrue="1" operator="equal">
      <formula>M$3-1</formula>
    </cfRule>
  </conditionalFormatting>
  <conditionalFormatting sqref="M20:M33">
    <cfRule type="cellIs" priority="72" operator="equal">
      <formula>M$3+2</formula>
    </cfRule>
  </conditionalFormatting>
  <conditionalFormatting sqref="O5:O33">
    <cfRule type="cellIs" dxfId="583" priority="33" stopIfTrue="1" operator="greaterThan">
      <formula>$O$3+2+AO5</formula>
    </cfRule>
  </conditionalFormatting>
  <conditionalFormatting sqref="O13:O20">
    <cfRule type="cellIs" dxfId="582" priority="34" stopIfTrue="1" operator="equal">
      <formula>O$3-1</formula>
    </cfRule>
    <cfRule type="cellIs" dxfId="581" priority="35" stopIfTrue="1" operator="equal">
      <formula>O$3-2</formula>
    </cfRule>
  </conditionalFormatting>
  <conditionalFormatting sqref="O5:W19">
    <cfRule type="cellIs" dxfId="580" priority="153" stopIfTrue="1" operator="equal">
      <formula>0</formula>
    </cfRule>
  </conditionalFormatting>
  <conditionalFormatting sqref="O20:W33">
    <cfRule type="cellIs" dxfId="579" priority="75" stopIfTrue="1" operator="equal">
      <formula>0</formula>
    </cfRule>
  </conditionalFormatting>
  <conditionalFormatting sqref="P5:P19">
    <cfRule type="cellIs" dxfId="578" priority="158" stopIfTrue="1" operator="greaterThan">
      <formula>$P$3+2+AP5</formula>
    </cfRule>
  </conditionalFormatting>
  <conditionalFormatting sqref="P13">
    <cfRule type="cellIs" dxfId="577" priority="159" stopIfTrue="1" operator="equal">
      <formula>P$3-2</formula>
    </cfRule>
    <cfRule type="cellIs" dxfId="576" priority="160" stopIfTrue="1" operator="equal">
      <formula>P$3-1</formula>
    </cfRule>
    <cfRule type="cellIs" priority="161" stopIfTrue="1" operator="equal">
      <formula>P$3+2</formula>
    </cfRule>
  </conditionalFormatting>
  <conditionalFormatting sqref="P20">
    <cfRule type="cellIs" dxfId="575" priority="81" stopIfTrue="1" operator="equal">
      <formula>P$3-2</formula>
    </cfRule>
    <cfRule type="cellIs" dxfId="574" priority="82" stopIfTrue="1" operator="equal">
      <formula>P$3-1</formula>
    </cfRule>
    <cfRule type="cellIs" priority="83" stopIfTrue="1" operator="equal">
      <formula>P$3+2</formula>
    </cfRule>
  </conditionalFormatting>
  <conditionalFormatting sqref="P20:P33">
    <cfRule type="cellIs" dxfId="573" priority="80" stopIfTrue="1" operator="greaterThan">
      <formula>$P$3+2+AP20</formula>
    </cfRule>
  </conditionalFormatting>
  <conditionalFormatting sqref="P14:S19">
    <cfRule type="cellIs" dxfId="572" priority="235" stopIfTrue="1" operator="equal">
      <formula>P$3-2</formula>
    </cfRule>
    <cfRule type="cellIs" dxfId="571" priority="236" stopIfTrue="1" operator="equal">
      <formula>P$3-1</formula>
    </cfRule>
    <cfRule type="cellIs" priority="237" stopIfTrue="1" operator="equal">
      <formula>P$3+2</formula>
    </cfRule>
  </conditionalFormatting>
  <conditionalFormatting sqref="Q5:Q19">
    <cfRule type="cellIs" dxfId="570" priority="162" stopIfTrue="1" operator="greaterThan">
      <formula>$Q$3+2+AQ5</formula>
    </cfRule>
  </conditionalFormatting>
  <conditionalFormatting sqref="Q13">
    <cfRule type="cellIs" dxfId="569" priority="163" stopIfTrue="1" operator="equal">
      <formula>Q$3-2</formula>
    </cfRule>
    <cfRule type="cellIs" dxfId="568" priority="164" stopIfTrue="1" operator="equal">
      <formula>Q$3-1</formula>
    </cfRule>
    <cfRule type="cellIs" priority="165" stopIfTrue="1" operator="equal">
      <formula>Q$3+2</formula>
    </cfRule>
  </conditionalFormatting>
  <conditionalFormatting sqref="Q20">
    <cfRule type="cellIs" dxfId="567" priority="85" stopIfTrue="1" operator="equal">
      <formula>Q$3-2</formula>
    </cfRule>
    <cfRule type="cellIs" dxfId="566" priority="86" stopIfTrue="1" operator="equal">
      <formula>Q$3-1</formula>
    </cfRule>
    <cfRule type="cellIs" priority="87" stopIfTrue="1" operator="equal">
      <formula>Q$3+2</formula>
    </cfRule>
  </conditionalFormatting>
  <conditionalFormatting sqref="Q20:Q33">
    <cfRule type="cellIs" dxfId="565" priority="84" stopIfTrue="1" operator="greaterThan">
      <formula>$Q$3+2+AQ20</formula>
    </cfRule>
  </conditionalFormatting>
  <conditionalFormatting sqref="R5:R19">
    <cfRule type="cellIs" dxfId="564" priority="154" stopIfTrue="1" operator="greaterThan">
      <formula>$R$3+2+AR5</formula>
    </cfRule>
  </conditionalFormatting>
  <conditionalFormatting sqref="R13">
    <cfRule type="cellIs" dxfId="563" priority="155" stopIfTrue="1" operator="equal">
      <formula>R$3-2</formula>
    </cfRule>
    <cfRule type="cellIs" dxfId="562" priority="156" stopIfTrue="1" operator="equal">
      <formula>R$3-1</formula>
    </cfRule>
    <cfRule type="cellIs" priority="157" stopIfTrue="1" operator="equal">
      <formula>R$3+2</formula>
    </cfRule>
  </conditionalFormatting>
  <conditionalFormatting sqref="R20">
    <cfRule type="cellIs" dxfId="561" priority="77" stopIfTrue="1" operator="equal">
      <formula>R$3-2</formula>
    </cfRule>
    <cfRule type="cellIs" dxfId="560" priority="78" stopIfTrue="1" operator="equal">
      <formula>R$3-1</formula>
    </cfRule>
    <cfRule type="cellIs" priority="79" stopIfTrue="1" operator="equal">
      <formula>R$3+2</formula>
    </cfRule>
  </conditionalFormatting>
  <conditionalFormatting sqref="R20:R33">
    <cfRule type="cellIs" dxfId="559" priority="76" stopIfTrue="1" operator="greaterThan">
      <formula>$R$3+2+AR20</formula>
    </cfRule>
  </conditionalFormatting>
  <conditionalFormatting sqref="S5:S19">
    <cfRule type="cellIs" dxfId="558" priority="166" stopIfTrue="1" operator="greaterThan">
      <formula>$S$3+2+AS5</formula>
    </cfRule>
  </conditionalFormatting>
  <conditionalFormatting sqref="S13">
    <cfRule type="cellIs" dxfId="557" priority="167" stopIfTrue="1" operator="equal">
      <formula>S$3-2</formula>
    </cfRule>
    <cfRule type="cellIs" dxfId="556" priority="168" stopIfTrue="1" operator="equal">
      <formula>S$3-1</formula>
    </cfRule>
    <cfRule type="cellIs" priority="169" stopIfTrue="1" operator="equal">
      <formula>S$3+2</formula>
    </cfRule>
  </conditionalFormatting>
  <conditionalFormatting sqref="S20">
    <cfRule type="cellIs" dxfId="555" priority="89" stopIfTrue="1" operator="equal">
      <formula>S$3-2</formula>
    </cfRule>
    <cfRule type="cellIs" dxfId="554" priority="90" stopIfTrue="1" operator="equal">
      <formula>S$3-1</formula>
    </cfRule>
    <cfRule type="cellIs" priority="91" stopIfTrue="1" operator="equal">
      <formula>S$3+2</formula>
    </cfRule>
  </conditionalFormatting>
  <conditionalFormatting sqref="S20:S33">
    <cfRule type="cellIs" dxfId="553" priority="88" stopIfTrue="1" operator="greaterThan">
      <formula>$S$3+2+AS20</formula>
    </cfRule>
  </conditionalFormatting>
  <conditionalFormatting sqref="T5:T33">
    <cfRule type="cellIs" dxfId="552" priority="16" stopIfTrue="1" operator="greaterThan">
      <formula>$T$3+2+AT5</formula>
    </cfRule>
  </conditionalFormatting>
  <conditionalFormatting sqref="T20">
    <cfRule type="cellIs" dxfId="551" priority="17" stopIfTrue="1" operator="equal">
      <formula>T$3-2</formula>
    </cfRule>
    <cfRule type="cellIs" dxfId="550" priority="18" stopIfTrue="1" operator="equal">
      <formula>T$3-1</formula>
    </cfRule>
    <cfRule type="cellIs" priority="19" stopIfTrue="1" operator="equal">
      <formula>T$3+2</formula>
    </cfRule>
  </conditionalFormatting>
  <conditionalFormatting sqref="T13:W19">
    <cfRule type="cellIs" dxfId="549" priority="98" stopIfTrue="1" operator="equal">
      <formula>T$3-2</formula>
    </cfRule>
    <cfRule type="cellIs" dxfId="548" priority="99" stopIfTrue="1" operator="equal">
      <formula>T$3-1</formula>
    </cfRule>
    <cfRule type="cellIs" priority="100" stopIfTrue="1" operator="equal">
      <formula>T$3+2</formula>
    </cfRule>
  </conditionalFormatting>
  <conditionalFormatting sqref="U5:U33">
    <cfRule type="cellIs" dxfId="547" priority="29" stopIfTrue="1" operator="greaterThan">
      <formula>$U$3+2+AU5</formula>
    </cfRule>
  </conditionalFormatting>
  <conditionalFormatting sqref="U20">
    <cfRule type="cellIs" dxfId="546" priority="30" stopIfTrue="1" operator="equal">
      <formula>U$3-2</formula>
    </cfRule>
    <cfRule type="cellIs" dxfId="545" priority="31" stopIfTrue="1" operator="equal">
      <formula>U$3-1</formula>
    </cfRule>
    <cfRule type="cellIs" priority="32" stopIfTrue="1" operator="equal">
      <formula>U$3+2</formula>
    </cfRule>
  </conditionalFormatting>
  <conditionalFormatting sqref="V5:V33">
    <cfRule type="cellIs" dxfId="544" priority="25" stopIfTrue="1" operator="greaterThan">
      <formula>$V$3+2+AV5</formula>
    </cfRule>
  </conditionalFormatting>
  <conditionalFormatting sqref="V20">
    <cfRule type="cellIs" dxfId="543" priority="26" stopIfTrue="1" operator="equal">
      <formula>V$3-2</formula>
    </cfRule>
    <cfRule type="cellIs" dxfId="542" priority="27" stopIfTrue="1" operator="equal">
      <formula>V$3-1</formula>
    </cfRule>
    <cfRule type="cellIs" priority="28" stopIfTrue="1" operator="equal">
      <formula>V$3+2</formula>
    </cfRule>
  </conditionalFormatting>
  <conditionalFormatting sqref="W5:W33">
    <cfRule type="cellIs" dxfId="541" priority="21" stopIfTrue="1" operator="greaterThan">
      <formula>$W$3+2+AW5</formula>
    </cfRule>
  </conditionalFormatting>
  <conditionalFormatting sqref="W20">
    <cfRule type="cellIs" dxfId="540" priority="22" stopIfTrue="1" operator="equal">
      <formula>W$3-2</formula>
    </cfRule>
    <cfRule type="cellIs" dxfId="539" priority="23" stopIfTrue="1" operator="equal">
      <formula>W$3-1</formula>
    </cfRule>
    <cfRule type="cellIs" priority="24" stopIfTrue="1" operator="equal">
      <formula>W$3+2</formula>
    </cfRule>
  </conditionalFormatting>
  <conditionalFormatting sqref="Y1:Y2">
    <cfRule type="cellIs" dxfId="538" priority="170" operator="equal">
      <formula>0</formula>
    </cfRule>
  </conditionalFormatting>
  <conditionalFormatting sqref="Y5:Y33 Y2">
    <cfRule type="cellIs" dxfId="537" priority="495" operator="lessThanOrEqual">
      <formula>$Y$2</formula>
    </cfRule>
  </conditionalFormatting>
  <conditionalFormatting sqref="Y5:Y33">
    <cfRule type="cellIs" dxfId="536" priority="418" operator="equal">
      <formula>0</formula>
    </cfRule>
  </conditionalFormatting>
  <conditionalFormatting sqref="Y20">
    <cfRule type="cellIs" dxfId="535" priority="14" stopIfTrue="1" operator="equal">
      <formula>0</formula>
    </cfRule>
  </conditionalFormatting>
  <conditionalFormatting sqref="Y35:Y1048576">
    <cfRule type="cellIs" dxfId="534" priority="13" operator="equal">
      <formula>0</formula>
    </cfRule>
  </conditionalFormatting>
  <conditionalFormatting sqref="Z2 Z5:Z33">
    <cfRule type="cellIs" dxfId="533" priority="232" operator="equal">
      <formula>0</formula>
    </cfRule>
    <cfRule type="cellIs" dxfId="532" priority="498" operator="lessThanOrEqual">
      <formula>$Z$2</formula>
    </cfRule>
  </conditionalFormatting>
  <conditionalFormatting sqref="AA2">
    <cfRule type="cellIs" priority="623" stopIfTrue="1" operator="lessThan">
      <formula>-12</formula>
    </cfRule>
    <cfRule type="cellIs" dxfId="531" priority="624" operator="lessThanOrEqual">
      <formula>-7</formula>
    </cfRule>
  </conditionalFormatting>
  <conditionalFormatting sqref="AA5:AA33">
    <cfRule type="cellIs" dxfId="530" priority="1" stopIfTrue="1" operator="lessThan">
      <formula>-10</formula>
    </cfRule>
    <cfRule type="cellIs" dxfId="529" priority="2" operator="lessThanOrEqual">
      <formula>-7</formula>
    </cfRule>
  </conditionalFormatting>
  <conditionalFormatting sqref="AC5:AC6">
    <cfRule type="expression" priority="621">
      <formula>IF(D5=0,AC5=C5,AC5=C5)</formula>
    </cfRule>
    <cfRule type="expression" priority="622">
      <formula>IF(D29=0,AC28=C29,AC28=C29)</formula>
    </cfRule>
  </conditionalFormatting>
  <conditionalFormatting sqref="AC29:AC33">
    <cfRule type="expression" priority="251">
      <formula>IF(D29=0,AC29=C29,AC29=C29)</formula>
    </cfRule>
  </conditionalFormatting>
  <conditionalFormatting sqref="AC3:AD4">
    <cfRule type="expression" priority="177">
      <formula>IF(D3=0,TRUE,IF(C3&gt;0,AC3=C3,AC3=D3))</formula>
    </cfRule>
  </conditionalFormatting>
  <conditionalFormatting sqref="AC5:AD28">
    <cfRule type="expression" priority="20">
      <formula>IF(D5=0,AC5=C5,AC5=C5)</formula>
    </cfRule>
  </conditionalFormatting>
  <conditionalFormatting sqref="AC29:AD34">
    <cfRule type="expression" priority="179">
      <formula>IF(D29=0,AC28=C29,AC28=C29)</formula>
    </cfRule>
  </conditionalFormatting>
  <hyperlinks>
    <hyperlink ref="A3" r:id="rId1" xr:uid="{00000000-0004-0000-0D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W38"/>
  <sheetViews>
    <sheetView workbookViewId="0">
      <pane xSplit="3" ySplit="3" topLeftCell="D4" activePane="bottomRight" state="frozen"/>
      <selection activeCell="D4" sqref="D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62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139">
        <v>123</v>
      </c>
      <c r="D2" s="140">
        <v>129</v>
      </c>
      <c r="E2" s="141">
        <v>11</v>
      </c>
      <c r="F2" s="141">
        <v>5</v>
      </c>
      <c r="G2" s="141">
        <v>9</v>
      </c>
      <c r="H2" s="141">
        <v>15</v>
      </c>
      <c r="I2" s="141">
        <v>7</v>
      </c>
      <c r="J2" s="141">
        <v>3</v>
      </c>
      <c r="K2" s="141">
        <v>17</v>
      </c>
      <c r="L2" s="141">
        <v>13</v>
      </c>
      <c r="M2" s="141">
        <v>1</v>
      </c>
      <c r="N2" s="142"/>
      <c r="O2" s="141">
        <v>10</v>
      </c>
      <c r="P2" s="141">
        <v>6</v>
      </c>
      <c r="Q2" s="141">
        <v>14</v>
      </c>
      <c r="R2" s="141">
        <v>4</v>
      </c>
      <c r="S2" s="141">
        <v>12</v>
      </c>
      <c r="T2" s="141">
        <v>8</v>
      </c>
      <c r="U2" s="141">
        <v>18</v>
      </c>
      <c r="V2" s="141">
        <v>2</v>
      </c>
      <c r="W2" s="141">
        <v>16</v>
      </c>
      <c r="X2" s="135"/>
      <c r="Y2" s="143">
        <f>MIN(Y5:Y33)</f>
        <v>0</v>
      </c>
      <c r="Z2" s="144">
        <f>MIN(Z5:Z33)</f>
        <v>-28</v>
      </c>
      <c r="AA2" s="145">
        <v>69</v>
      </c>
      <c r="AB2" s="146">
        <v>72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135</v>
      </c>
      <c r="B3" s="149">
        <v>71</v>
      </c>
      <c r="C3" s="226">
        <v>121</v>
      </c>
      <c r="D3" s="226">
        <v>112</v>
      </c>
      <c r="E3" s="152">
        <v>4</v>
      </c>
      <c r="F3" s="153">
        <v>4</v>
      </c>
      <c r="G3" s="152">
        <v>4</v>
      </c>
      <c r="H3" s="152">
        <v>3</v>
      </c>
      <c r="I3" s="152">
        <v>4</v>
      </c>
      <c r="J3" s="152">
        <v>5</v>
      </c>
      <c r="K3" s="152">
        <v>3</v>
      </c>
      <c r="L3" s="152">
        <v>4</v>
      </c>
      <c r="M3" s="152">
        <v>4</v>
      </c>
      <c r="N3" s="154">
        <f>SUM(E3:M3)</f>
        <v>35</v>
      </c>
      <c r="O3" s="152">
        <v>3</v>
      </c>
      <c r="P3" s="152">
        <v>5</v>
      </c>
      <c r="Q3" s="152">
        <v>4</v>
      </c>
      <c r="R3" s="152">
        <v>4</v>
      </c>
      <c r="S3" s="152">
        <v>4</v>
      </c>
      <c r="T3" s="152">
        <v>5</v>
      </c>
      <c r="U3" s="152">
        <v>3</v>
      </c>
      <c r="V3" s="152">
        <v>4</v>
      </c>
      <c r="W3" s="152">
        <v>4</v>
      </c>
      <c r="X3" s="228">
        <f>SUM(O3:W3)</f>
        <v>36</v>
      </c>
      <c r="Y3" s="227">
        <f>SUM(N3,X3)</f>
        <v>71</v>
      </c>
      <c r="Z3" s="156">
        <f>MIN(Z4:Z32)</f>
        <v>-28</v>
      </c>
      <c r="AA3" s="157">
        <v>68.2</v>
      </c>
      <c r="AB3" s="157">
        <v>65.099999999999994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9</v>
      </c>
      <c r="F4" s="164">
        <v>13</v>
      </c>
      <c r="G4" s="163">
        <v>7</v>
      </c>
      <c r="H4" s="163">
        <v>17</v>
      </c>
      <c r="I4" s="163">
        <v>3</v>
      </c>
      <c r="J4" s="163">
        <v>5</v>
      </c>
      <c r="K4" s="163">
        <v>15</v>
      </c>
      <c r="L4" s="163">
        <v>11</v>
      </c>
      <c r="M4" s="163">
        <v>1</v>
      </c>
      <c r="N4" s="165"/>
      <c r="O4" s="166">
        <v>16</v>
      </c>
      <c r="P4" s="163">
        <v>6</v>
      </c>
      <c r="Q4" s="163">
        <v>10</v>
      </c>
      <c r="R4" s="166">
        <v>4</v>
      </c>
      <c r="S4" s="163">
        <v>12</v>
      </c>
      <c r="T4" s="163">
        <v>8</v>
      </c>
      <c r="U4" s="163">
        <v>18</v>
      </c>
      <c r="V4" s="163">
        <v>2</v>
      </c>
      <c r="W4" s="163">
        <v>14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22.2</v>
      </c>
      <c r="C5" s="173">
        <f t="shared" ref="C5:C33" si="0">_xlfn.IFS($A$5:$A$33="Andi Grant",ROUND($B$5:$B$33*($C$2/113)-($B$3-$AA$2),0),$A$5:$A$33&lt;&gt;"Andi Grant",ROUND($B$5:$B$33*($C$3/113)-($B$3-$AA$3),0))</f>
        <v>21</v>
      </c>
      <c r="D5" s="173">
        <v>0</v>
      </c>
      <c r="E5" s="174">
        <v>4</v>
      </c>
      <c r="F5" s="175">
        <v>7</v>
      </c>
      <c r="G5" s="174">
        <v>5</v>
      </c>
      <c r="H5" s="174">
        <v>4</v>
      </c>
      <c r="I5" s="174">
        <v>9</v>
      </c>
      <c r="J5" s="174">
        <v>8</v>
      </c>
      <c r="K5" s="174">
        <v>3</v>
      </c>
      <c r="L5" s="174">
        <v>5</v>
      </c>
      <c r="M5" s="174">
        <v>6</v>
      </c>
      <c r="N5" s="134">
        <f>SUM(D5:M5)</f>
        <v>51</v>
      </c>
      <c r="O5" s="176">
        <v>6</v>
      </c>
      <c r="P5" s="174">
        <v>6</v>
      </c>
      <c r="Q5" s="174">
        <v>5</v>
      </c>
      <c r="R5" s="174">
        <v>5</v>
      </c>
      <c r="S5" s="174">
        <v>5</v>
      </c>
      <c r="T5" s="174">
        <v>9</v>
      </c>
      <c r="U5" s="174">
        <v>5</v>
      </c>
      <c r="V5" s="174">
        <v>7</v>
      </c>
      <c r="W5" s="176">
        <v>6</v>
      </c>
      <c r="X5" s="177">
        <f t="shared" ref="X5:X33" si="1">SUM(O5:W5)</f>
        <v>54</v>
      </c>
      <c r="Y5" s="178">
        <f t="shared" ref="Y5:Y33" si="2">SUM(N5+X5)</f>
        <v>105</v>
      </c>
      <c r="Z5" s="179">
        <f t="shared" ref="Z5:Z33" si="3">IF(AC5&lt;37,(SUM(ROUND(Y5-AC5,0))),"")</f>
        <v>84</v>
      </c>
      <c r="AA5" s="180">
        <f t="shared" ref="AA5:AA33" si="4">IF(X5&gt;0,ROUND(Y5-($AC$5:$AC$33+$B$3),0),0)</f>
        <v>13</v>
      </c>
      <c r="AC5" s="181">
        <f t="shared" ref="AC5:AC33" si="5">IF(D5&gt;0,D5,C5)</f>
        <v>21</v>
      </c>
      <c r="AD5" s="182">
        <v>2</v>
      </c>
      <c r="AE5" s="183">
        <f>HLOOKUP($AC5,HH!$A$2:$AP$20,E$4+1)</f>
        <v>1</v>
      </c>
      <c r="AF5" s="183">
        <f>HLOOKUP($AC5,HH!$A$2:$AP$20,F$4+1)</f>
        <v>1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2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2</v>
      </c>
      <c r="AN5" s="183"/>
      <c r="AO5" s="183">
        <f>HLOOKUP($AC5,HH!$A$2:$AP$20,O$4+1)</f>
        <v>1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2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9</v>
      </c>
      <c r="D6" s="173">
        <f t="shared" ref="D6:D32" si="6">_xlfn.IFS($A$5:$A$33="Andi Grant",ROUND($B$5:$B$33*($D$2/113)-($B$3-$AB$2),0),$A$5:$A$33&lt;&gt;"Andi Grant",ROUND($B$5:$B$33*($D$3/113)-($B$3-$AB$3),0))</f>
        <v>13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>
        <f t="shared" si="2"/>
        <v>0</v>
      </c>
      <c r="Z6" s="179">
        <f t="shared" si="3"/>
        <v>-13</v>
      </c>
      <c r="AA6" s="180">
        <f t="shared" si="4"/>
        <v>0</v>
      </c>
      <c r="AC6" s="181">
        <f t="shared" si="5"/>
        <v>13</v>
      </c>
      <c r="AD6" s="182"/>
      <c r="AE6" s="183">
        <f>HLOOKUP($AC6,HH!$A$2:$AP$20,E$4+1)</f>
        <v>1</v>
      </c>
      <c r="AF6" s="183">
        <f>HLOOKUP($AC6,HH!$A$2:$AP$20,F$4+1)</f>
        <v>1</v>
      </c>
      <c r="AG6" s="183">
        <f>HLOOKUP($AC6,HH!$A$2:$AP$20,G$4+1)</f>
        <v>1</v>
      </c>
      <c r="AH6" s="183">
        <f>HLOOKUP($AC6,HH!$A$2:$AP$20,H$4+1)</f>
        <v>0</v>
      </c>
      <c r="AI6" s="183">
        <f>HLOOKUP($AC6,HH!$A$2:$AP$20,I$4+1)</f>
        <v>1</v>
      </c>
      <c r="AJ6" s="183">
        <f>HLOOKUP($AC6,HH!$A$2:$AP$20,J$4+1)</f>
        <v>1</v>
      </c>
      <c r="AK6" s="183">
        <f>HLOOKUP($AC6,HH!$A$2:$AP$20,K$4+1)</f>
        <v>0</v>
      </c>
      <c r="AL6" s="183">
        <f>HLOOKUP($AC6,HH!$A$2:$AP$20,L$4+1)</f>
        <v>1</v>
      </c>
      <c r="AM6" s="183">
        <f>HLOOKUP($AC6,HH!$A$2:$AP$20,M$4+1)</f>
        <v>1</v>
      </c>
      <c r="AN6" s="183"/>
      <c r="AO6" s="183">
        <f>HLOOKUP($AC6,HH!$A$2:$AP$20,O$4+1)</f>
        <v>0</v>
      </c>
      <c r="AP6" s="183">
        <f>HLOOKUP($AC6,HH!$A$2:$AP$20,P$4+1)</f>
        <v>1</v>
      </c>
      <c r="AQ6" s="183">
        <f>HLOOKUP($AC6,HH!$A$2:$AP$20,Q$4+1)</f>
        <v>1</v>
      </c>
      <c r="AR6" s="183">
        <f>HLOOKUP($AC6,HH!$A$2:$AP$20,R$4+1)</f>
        <v>1</v>
      </c>
      <c r="AS6" s="183">
        <f>HLOOKUP($AC6,HH!$A$2:$AP$20,S$4+1)</f>
        <v>1</v>
      </c>
      <c r="AT6" s="183">
        <f>HLOOKUP($AC6,HH!$A$2:$AP$20,T$4+1)</f>
        <v>1</v>
      </c>
      <c r="AU6" s="183">
        <f>HLOOKUP($AC6,HH!$A$2:$AP$20,U$4+1)</f>
        <v>0</v>
      </c>
      <c r="AV6" s="183">
        <f>HLOOKUP($AC6,HH!$A$2:$AP$20,V$4+1)</f>
        <v>1</v>
      </c>
      <c r="AW6" s="183">
        <f>HLOOKUP($AC6,HH!$A$2:$AP$20,W$4+1)</f>
        <v>0</v>
      </c>
    </row>
    <row r="7" spans="1:49" ht="13.65" customHeight="1" x14ac:dyDescent="0.25">
      <c r="A7" s="185" t="s">
        <v>23</v>
      </c>
      <c r="B7" s="186">
        <v>26.2</v>
      </c>
      <c r="C7" s="173">
        <f t="shared" si="0"/>
        <v>25</v>
      </c>
      <c r="D7" s="173">
        <f t="shared" si="6"/>
        <v>20</v>
      </c>
      <c r="E7" s="174">
        <v>5</v>
      </c>
      <c r="F7" s="175">
        <v>4</v>
      </c>
      <c r="G7" s="174">
        <v>5</v>
      </c>
      <c r="H7" s="174">
        <v>4</v>
      </c>
      <c r="I7" s="174">
        <v>5</v>
      </c>
      <c r="J7" s="174">
        <v>7</v>
      </c>
      <c r="K7" s="174">
        <v>4</v>
      </c>
      <c r="L7" s="174">
        <v>6</v>
      </c>
      <c r="M7" s="174">
        <v>6</v>
      </c>
      <c r="N7" s="134">
        <f t="shared" si="7"/>
        <v>46</v>
      </c>
      <c r="O7" s="176">
        <v>3</v>
      </c>
      <c r="P7" s="174">
        <v>7</v>
      </c>
      <c r="Q7" s="174">
        <v>4</v>
      </c>
      <c r="R7" s="174">
        <v>4</v>
      </c>
      <c r="S7" s="174">
        <v>6</v>
      </c>
      <c r="T7" s="176">
        <v>7</v>
      </c>
      <c r="U7" s="174">
        <v>3</v>
      </c>
      <c r="V7" s="174">
        <v>5</v>
      </c>
      <c r="W7" s="176">
        <v>7</v>
      </c>
      <c r="X7" s="177">
        <f t="shared" si="1"/>
        <v>46</v>
      </c>
      <c r="Y7" s="178">
        <f t="shared" si="2"/>
        <v>92</v>
      </c>
      <c r="Z7" s="179">
        <f t="shared" si="3"/>
        <v>72</v>
      </c>
      <c r="AA7" s="180">
        <f t="shared" si="4"/>
        <v>1</v>
      </c>
      <c r="AC7" s="181">
        <f t="shared" si="5"/>
        <v>20</v>
      </c>
      <c r="AD7" s="182">
        <v>1</v>
      </c>
      <c r="AE7" s="183">
        <f>HLOOKUP($AC7,HH!$A$2:$AP$20,E$4+1)</f>
        <v>1</v>
      </c>
      <c r="AF7" s="183">
        <f>HLOOKUP($AC7,HH!$A$2:$AP$20,F$4+1)</f>
        <v>1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1</v>
      </c>
      <c r="AL7" s="183">
        <f>HLOOKUP($AC7,HH!$A$2:$AP$20,L$4+1)</f>
        <v>1</v>
      </c>
      <c r="AM7" s="183">
        <f>HLOOKUP($AC7,HH!$A$2:$AP$20,M$4+1)</f>
        <v>2</v>
      </c>
      <c r="AN7" s="183"/>
      <c r="AO7" s="183">
        <f>HLOOKUP($AC7,HH!$A$2:$AP$20,O$4+1)</f>
        <v>1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2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28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>
        <f t="shared" si="2"/>
        <v>0</v>
      </c>
      <c r="Z8" s="179">
        <f t="shared" si="3"/>
        <v>-28</v>
      </c>
      <c r="AA8" s="180">
        <f t="shared" si="4"/>
        <v>0</v>
      </c>
      <c r="AC8" s="181">
        <f t="shared" si="5"/>
        <v>28</v>
      </c>
      <c r="AD8" s="182"/>
      <c r="AE8" s="183">
        <f>HLOOKUP($AC8,HH!$A$2:$AP$20,E$4+1)</f>
        <v>2</v>
      </c>
      <c r="AF8" s="183">
        <f>HLOOKUP($AC8,HH!$A$2:$AP$20,F$4+1)</f>
        <v>1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2</v>
      </c>
      <c r="AJ8" s="183">
        <f>HLOOKUP($AC8,HH!$A$2:$AP$20,J$4+1)</f>
        <v>2</v>
      </c>
      <c r="AK8" s="183">
        <f>HLOOKUP($AC8,HH!$A$2:$AP$20,K$4+1)</f>
        <v>1</v>
      </c>
      <c r="AL8" s="183">
        <f>HLOOKUP($AC8,HH!$A$2:$AP$20,L$4+1)</f>
        <v>1</v>
      </c>
      <c r="AM8" s="183">
        <f>HLOOKUP($AC8,HH!$A$2:$AP$20,M$4+1)</f>
        <v>2</v>
      </c>
      <c r="AN8" s="183"/>
      <c r="AO8" s="183">
        <f>HLOOKUP($AC8,HH!$A$2:$AP$20,O$4+1)</f>
        <v>1</v>
      </c>
      <c r="AP8" s="183">
        <f>HLOOKUP($AC8,HH!$A$2:$AP$20,P$4+1)</f>
        <v>2</v>
      </c>
      <c r="AQ8" s="183">
        <f>HLOOKUP($AC8,HH!$A$2:$AP$20,Q$4+1)</f>
        <v>2</v>
      </c>
      <c r="AR8" s="183">
        <f>HLOOKUP($AC8,HH!$A$2:$AP$20,R$4+1)</f>
        <v>2</v>
      </c>
      <c r="AS8" s="183">
        <f>HLOOKUP($AC8,HH!$A$2:$AP$20,S$4+1)</f>
        <v>1</v>
      </c>
      <c r="AT8" s="183">
        <f>HLOOKUP($AC8,HH!$A$2:$AP$20,T$4+1)</f>
        <v>2</v>
      </c>
      <c r="AU8" s="183">
        <f>HLOOKUP($AC8,HH!$A$2:$AP$20,U$4+1)</f>
        <v>1</v>
      </c>
      <c r="AV8" s="183">
        <f>HLOOKUP($AC8,HH!$A$2:$AP$20,V$4+1)</f>
        <v>2</v>
      </c>
      <c r="AW8" s="183">
        <f>HLOOKUP($AC8,HH!$A$2:$AP$20,W$4+1)</f>
        <v>1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15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>
        <f t="shared" si="2"/>
        <v>0</v>
      </c>
      <c r="Z9" s="179">
        <f t="shared" si="3"/>
        <v>-15</v>
      </c>
      <c r="AA9" s="180">
        <f t="shared" si="4"/>
        <v>0</v>
      </c>
      <c r="AC9" s="181">
        <f t="shared" si="5"/>
        <v>15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0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1</v>
      </c>
      <c r="AN9" s="183"/>
      <c r="AO9" s="183">
        <f>HLOOKUP($AC9,HH!$A$2:$AP$20,O$4+1)</f>
        <v>0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0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10</v>
      </c>
      <c r="D10" s="173">
        <v>0</v>
      </c>
      <c r="E10" s="174">
        <v>4</v>
      </c>
      <c r="F10" s="175">
        <v>4</v>
      </c>
      <c r="G10" s="174">
        <v>6</v>
      </c>
      <c r="H10" s="174">
        <v>4</v>
      </c>
      <c r="I10" s="174">
        <v>5</v>
      </c>
      <c r="J10" s="174">
        <v>6</v>
      </c>
      <c r="K10" s="174">
        <v>3</v>
      </c>
      <c r="L10" s="174">
        <v>5</v>
      </c>
      <c r="M10" s="174">
        <v>5</v>
      </c>
      <c r="N10" s="134">
        <f t="shared" si="7"/>
        <v>42</v>
      </c>
      <c r="O10" s="176">
        <v>3</v>
      </c>
      <c r="P10" s="174">
        <v>5</v>
      </c>
      <c r="Q10" s="174">
        <v>5</v>
      </c>
      <c r="R10" s="174">
        <v>6</v>
      </c>
      <c r="S10" s="174">
        <v>6</v>
      </c>
      <c r="T10" s="174">
        <v>7</v>
      </c>
      <c r="U10" s="174">
        <v>4</v>
      </c>
      <c r="V10" s="174">
        <v>6</v>
      </c>
      <c r="W10" s="176">
        <v>5</v>
      </c>
      <c r="X10" s="177">
        <f t="shared" si="1"/>
        <v>47</v>
      </c>
      <c r="Y10" s="178">
        <f t="shared" si="2"/>
        <v>89</v>
      </c>
      <c r="Z10" s="179">
        <f t="shared" si="3"/>
        <v>79</v>
      </c>
      <c r="AA10" s="180">
        <f t="shared" si="4"/>
        <v>8</v>
      </c>
      <c r="AC10" s="181">
        <f t="shared" si="5"/>
        <v>10</v>
      </c>
      <c r="AD10" s="182">
        <v>2</v>
      </c>
      <c r="AE10" s="183">
        <f>HLOOKUP($AC10,HH!$A$2:$AP$20,E$4+1)</f>
        <v>1</v>
      </c>
      <c r="AF10" s="183">
        <f>HLOOKUP($AC10,HH!$A$2:$AP$20,F$4+1)</f>
        <v>0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1</v>
      </c>
      <c r="AJ10" s="183">
        <f>HLOOKUP($AC10,HH!$A$2:$AP$20,J$4+1)</f>
        <v>1</v>
      </c>
      <c r="AK10" s="183">
        <f>HLOOKUP($AC10,HH!$A$2:$AP$20,K$4+1)</f>
        <v>0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0</v>
      </c>
      <c r="AP10" s="183">
        <f>HLOOKUP($AC10,HH!$A$2:$AP$20,P$4+1)</f>
        <v>1</v>
      </c>
      <c r="AQ10" s="183">
        <f>HLOOKUP($AC10,HH!$A$2:$AP$20,Q$4+1)</f>
        <v>1</v>
      </c>
      <c r="AR10" s="183">
        <f>HLOOKUP($AC10,HH!$A$2:$AP$20,R$4+1)</f>
        <v>1</v>
      </c>
      <c r="AS10" s="183">
        <f>HLOOKUP($AC10,HH!$A$2:$AP$20,S$4+1)</f>
        <v>0</v>
      </c>
      <c r="AT10" s="183">
        <f>HLOOKUP($AC10,HH!$A$2:$AP$20,T$4+1)</f>
        <v>1</v>
      </c>
      <c r="AU10" s="183">
        <f>HLOOKUP($AC10,HH!$A$2:$AP$20,U$4+1)</f>
        <v>0</v>
      </c>
      <c r="AV10" s="183">
        <f>HLOOKUP($AC10,HH!$A$2:$AP$20,V$4+1)</f>
        <v>1</v>
      </c>
      <c r="AW10" s="183">
        <f>HLOOKUP($AC10,HH!$A$2:$AP$20,W$4+1)</f>
        <v>0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>
        <f>SUM(N11+X11)</f>
        <v>0</v>
      </c>
      <c r="Z11" s="179">
        <f t="shared" si="3"/>
        <v>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9</v>
      </c>
      <c r="AF11" s="183">
        <f>HLOOKUP($AC11,HH!$A$2:$AP$20,F$4+1)</f>
        <v>13</v>
      </c>
      <c r="AG11" s="183">
        <f>HLOOKUP($AC11,HH!$A$2:$AP$20,G$4+1)</f>
        <v>7</v>
      </c>
      <c r="AH11" s="183">
        <f>HLOOKUP($AC11,HH!$A$2:$AP$20,H$4+1)</f>
        <v>17</v>
      </c>
      <c r="AI11" s="183">
        <f>HLOOKUP($AC11,HH!$A$2:$AP$20,I$4+1)</f>
        <v>3</v>
      </c>
      <c r="AJ11" s="183">
        <f>HLOOKUP($AC11,HH!$A$2:$AP$20,J$4+1)</f>
        <v>5</v>
      </c>
      <c r="AK11" s="183">
        <f>HLOOKUP($AC11,HH!$A$2:$AP$20,K$4+1)</f>
        <v>15</v>
      </c>
      <c r="AL11" s="183">
        <f>HLOOKUP($AC11,HH!$A$2:$AP$20,L$4+1)</f>
        <v>11</v>
      </c>
      <c r="AM11" s="183">
        <f>HLOOKUP($AC11,HH!$A$2:$AP$20,M$4+1)</f>
        <v>1</v>
      </c>
      <c r="AN11" s="183"/>
      <c r="AO11" s="183">
        <f>HLOOKUP($AC11,HH!$A$2:$AP$20,O$4+1)</f>
        <v>16</v>
      </c>
      <c r="AP11" s="183">
        <f>HLOOKUP($AC11,HH!$A$2:$AP$20,P$4+1)</f>
        <v>6</v>
      </c>
      <c r="AQ11" s="183">
        <f>HLOOKUP($AC11,HH!$A$2:$AP$20,Q$4+1)</f>
        <v>10</v>
      </c>
      <c r="AR11" s="183">
        <f>HLOOKUP($AC11,HH!$A$2:$AP$20,R$4+1)</f>
        <v>4</v>
      </c>
      <c r="AS11" s="183">
        <f>HLOOKUP($AC11,HH!$A$2:$AP$20,S$4+1)</f>
        <v>12</v>
      </c>
      <c r="AT11" s="183">
        <f>HLOOKUP($AC11,HH!$A$2:$AP$20,T$4+1)</f>
        <v>8</v>
      </c>
      <c r="AU11" s="183">
        <f>HLOOKUP($AC11,HH!$A$2:$AP$20,U$4+1)</f>
        <v>18</v>
      </c>
      <c r="AV11" s="183">
        <f>HLOOKUP($AC11,HH!$A$2:$AP$20,V$4+1)</f>
        <v>2</v>
      </c>
      <c r="AW11" s="183">
        <f>HLOOKUP($AC11,HH!$A$2:$AP$20,W$4+1)</f>
        <v>14</v>
      </c>
    </row>
    <row r="12" spans="1:49" ht="13.65" customHeight="1" x14ac:dyDescent="0.25">
      <c r="A12" s="185" t="s">
        <v>27</v>
      </c>
      <c r="B12" s="186">
        <v>26.6</v>
      </c>
      <c r="C12" s="173">
        <f t="shared" si="0"/>
        <v>26</v>
      </c>
      <c r="D12" s="173">
        <f t="shared" si="6"/>
        <v>20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>
        <f t="shared" si="2"/>
        <v>0</v>
      </c>
      <c r="Z12" s="179">
        <f t="shared" si="3"/>
        <v>-20</v>
      </c>
      <c r="AA12" s="180">
        <f t="shared" si="4"/>
        <v>0</v>
      </c>
      <c r="AC12" s="181">
        <f t="shared" si="5"/>
        <v>20</v>
      </c>
      <c r="AD12" s="182"/>
      <c r="AE12" s="183">
        <f>HLOOKUP($AC12,HH!$A$2:$AP$20,E$4+1)</f>
        <v>1</v>
      </c>
      <c r="AF12" s="183">
        <f>HLOOKUP($AC12,HH!$A$2:$AP$20,F$4+1)</f>
        <v>1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2</v>
      </c>
      <c r="AN12" s="183"/>
      <c r="AO12" s="183">
        <f>HLOOKUP($AC12,HH!$A$2:$AP$20,O$4+1)</f>
        <v>1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2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10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>
        <f t="shared" si="2"/>
        <v>0</v>
      </c>
      <c r="Z13" s="179">
        <f t="shared" si="3"/>
        <v>-10</v>
      </c>
      <c r="AA13" s="180">
        <f t="shared" si="4"/>
        <v>0</v>
      </c>
      <c r="AC13" s="181">
        <f t="shared" si="5"/>
        <v>10</v>
      </c>
      <c r="AD13" s="182"/>
      <c r="AE13" s="183">
        <f>HLOOKUP($AC13,HH!$A$2:$AP$20,E$4+1)</f>
        <v>1</v>
      </c>
      <c r="AF13" s="183">
        <f>HLOOKUP($AC13,HH!$A$2:$AP$20,F$4+1)</f>
        <v>0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1</v>
      </c>
      <c r="AJ13" s="183">
        <f>HLOOKUP($AC13,HH!$A$2:$AP$20,J$4+1)</f>
        <v>1</v>
      </c>
      <c r="AK13" s="183">
        <f>HLOOKUP($AC13,HH!$A$2:$AP$20,K$4+1)</f>
        <v>0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0</v>
      </c>
      <c r="AP13" s="183">
        <f>HLOOKUP($AC13,HH!$A$2:$AP$20,P$4+1)</f>
        <v>1</v>
      </c>
      <c r="AQ13" s="183">
        <f>HLOOKUP($AC13,HH!$A$2:$AP$20,Q$4+1)</f>
        <v>1</v>
      </c>
      <c r="AR13" s="183">
        <f>HLOOKUP($AC13,HH!$A$2:$AP$20,R$4+1)</f>
        <v>1</v>
      </c>
      <c r="AS13" s="183">
        <f>HLOOKUP($AC13,HH!$A$2:$AP$20,S$4+1)</f>
        <v>0</v>
      </c>
      <c r="AT13" s="183">
        <f>HLOOKUP($AC13,HH!$A$2:$AP$20,T$4+1)</f>
        <v>1</v>
      </c>
      <c r="AU13" s="183">
        <f>HLOOKUP($AC13,HH!$A$2:$AP$20,U$4+1)</f>
        <v>0</v>
      </c>
      <c r="AV13" s="183">
        <f>HLOOKUP($AC13,HH!$A$2:$AP$20,V$4+1)</f>
        <v>1</v>
      </c>
      <c r="AW13" s="183">
        <f>HLOOKUP($AC13,HH!$A$2:$AP$20,W$4+1)</f>
        <v>0</v>
      </c>
    </row>
    <row r="14" spans="1:49" ht="13.65" customHeight="1" x14ac:dyDescent="0.25">
      <c r="A14" s="185" t="s">
        <v>44</v>
      </c>
      <c r="B14" s="186">
        <v>46.5</v>
      </c>
      <c r="C14" s="173">
        <f t="shared" si="0"/>
        <v>47</v>
      </c>
      <c r="D14" s="173">
        <f t="shared" si="6"/>
        <v>40</v>
      </c>
      <c r="E14" s="174"/>
      <c r="F14" s="175"/>
      <c r="G14" s="174"/>
      <c r="H14" s="174"/>
      <c r="I14" s="174"/>
      <c r="J14" s="174"/>
      <c r="K14" s="174"/>
      <c r="L14" s="174"/>
      <c r="M14" s="174"/>
      <c r="N14" s="134">
        <f t="shared" si="7"/>
        <v>0</v>
      </c>
      <c r="O14" s="176"/>
      <c r="P14" s="174"/>
      <c r="Q14" s="174"/>
      <c r="R14" s="174"/>
      <c r="S14" s="174"/>
      <c r="T14" s="174"/>
      <c r="U14" s="174"/>
      <c r="V14" s="174"/>
      <c r="W14" s="176"/>
      <c r="X14" s="177">
        <f t="shared" si="1"/>
        <v>0</v>
      </c>
      <c r="Y14" s="178">
        <f t="shared" si="2"/>
        <v>0</v>
      </c>
      <c r="Z14" s="179" t="str">
        <f t="shared" si="3"/>
        <v/>
      </c>
      <c r="AA14" s="180">
        <f t="shared" si="4"/>
        <v>0</v>
      </c>
      <c r="AC14" s="181">
        <f t="shared" si="5"/>
        <v>40</v>
      </c>
      <c r="AD14" s="182"/>
      <c r="AE14" s="183">
        <f>HLOOKUP($AC14,HH!$A$2:$AP$20,E$4+1)</f>
        <v>2</v>
      </c>
      <c r="AF14" s="183">
        <f>HLOOKUP($AC14,HH!$A$2:$AP$20,F$4+1)</f>
        <v>2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3</v>
      </c>
      <c r="AJ14" s="183">
        <f>HLOOKUP($AC14,HH!$A$2:$AP$20,J$4+1)</f>
        <v>2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3</v>
      </c>
      <c r="AN14" s="183"/>
      <c r="AO14" s="183">
        <f>HLOOKUP($AC14,HH!$A$2:$AP$20,O$4+1)</f>
        <v>2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3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3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21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>
        <f t="shared" si="2"/>
        <v>0</v>
      </c>
      <c r="Z15" s="179">
        <f t="shared" si="3"/>
        <v>-21</v>
      </c>
      <c r="AA15" s="180">
        <f t="shared" si="4"/>
        <v>0</v>
      </c>
      <c r="AC15" s="181">
        <f t="shared" si="5"/>
        <v>21</v>
      </c>
      <c r="AD15" s="182"/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2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2</v>
      </c>
      <c r="AN15" s="183"/>
      <c r="AO15" s="183">
        <f>HLOOKUP($AC15,HH!$A$2:$AP$20,O$4+1)</f>
        <v>1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2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14.5</v>
      </c>
      <c r="C16" s="173">
        <f t="shared" si="0"/>
        <v>13</v>
      </c>
      <c r="D16" s="173">
        <v>0</v>
      </c>
      <c r="E16" s="174">
        <v>4</v>
      </c>
      <c r="F16" s="175">
        <v>7</v>
      </c>
      <c r="G16" s="174">
        <v>4</v>
      </c>
      <c r="H16" s="174">
        <v>3</v>
      </c>
      <c r="I16" s="174">
        <v>6</v>
      </c>
      <c r="J16" s="174">
        <v>6</v>
      </c>
      <c r="K16" s="174">
        <v>3</v>
      </c>
      <c r="L16" s="174">
        <v>5</v>
      </c>
      <c r="M16" s="174">
        <v>4</v>
      </c>
      <c r="N16" s="134">
        <f>SUM(E16:M16)</f>
        <v>42</v>
      </c>
      <c r="O16" s="176">
        <v>4</v>
      </c>
      <c r="P16" s="174">
        <v>6</v>
      </c>
      <c r="Q16" s="174">
        <v>4</v>
      </c>
      <c r="R16" s="174">
        <v>5</v>
      </c>
      <c r="S16" s="174">
        <v>7</v>
      </c>
      <c r="T16" s="174">
        <v>5</v>
      </c>
      <c r="U16" s="174">
        <v>5</v>
      </c>
      <c r="V16" s="174">
        <v>6</v>
      </c>
      <c r="W16" s="176">
        <v>5</v>
      </c>
      <c r="X16" s="177">
        <f>SUM(O16:W16)</f>
        <v>47</v>
      </c>
      <c r="Y16" s="178">
        <f>SUM(N16+X16)</f>
        <v>89</v>
      </c>
      <c r="Z16" s="179">
        <f>IF(AC16&lt;37,(SUM(ROUND(Y16-AC16,0))),"")</f>
        <v>76</v>
      </c>
      <c r="AA16" s="180">
        <f>IF(X16&gt;0,ROUND(Y16-($AC$5:$AC$33+$B$3),0),0)</f>
        <v>5</v>
      </c>
      <c r="AC16" s="181">
        <f t="shared" si="5"/>
        <v>13</v>
      </c>
      <c r="AD16" s="182">
        <v>3</v>
      </c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0</v>
      </c>
      <c r="AI16" s="183">
        <f>HLOOKUP($AC16,HH!$A$2:$AP$20,I$4+1)</f>
        <v>1</v>
      </c>
      <c r="AJ16" s="183">
        <f>HLOOKUP($AC16,HH!$A$2:$AP$20,J$4+1)</f>
        <v>1</v>
      </c>
      <c r="AK16" s="183">
        <f>HLOOKUP($AC16,HH!$A$2:$AP$20,K$4+1)</f>
        <v>0</v>
      </c>
      <c r="AL16" s="183">
        <f>HLOOKUP($AC16,HH!$A$2:$AP$20,L$4+1)</f>
        <v>1</v>
      </c>
      <c r="AM16" s="183">
        <f>HLOOKUP($AC16,HH!$A$2:$AP$20,M$4+1)</f>
        <v>1</v>
      </c>
      <c r="AN16" s="183"/>
      <c r="AO16" s="183">
        <f>HLOOKUP($AC16,HH!$A$2:$AP$20,O$4+1)</f>
        <v>0</v>
      </c>
      <c r="AP16" s="183">
        <f>HLOOKUP($AC16,HH!$A$2:$AP$20,P$4+1)</f>
        <v>1</v>
      </c>
      <c r="AQ16" s="183">
        <f>HLOOKUP($AC16,HH!$A$2:$AP$20,Q$4+1)</f>
        <v>1</v>
      </c>
      <c r="AR16" s="183">
        <f>HLOOKUP($AC16,HH!$A$2:$AP$20,R$4+1)</f>
        <v>1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0</v>
      </c>
      <c r="AV16" s="183">
        <f>HLOOKUP($AC16,HH!$A$2:$AP$20,V$4+1)</f>
        <v>1</v>
      </c>
      <c r="AW16" s="183">
        <f>HLOOKUP($AC16,HH!$A$2:$AP$20,W$4+1)</f>
        <v>0</v>
      </c>
    </row>
    <row r="17" spans="1:49" ht="13.65" customHeight="1" x14ac:dyDescent="0.25">
      <c r="A17" s="187" t="s">
        <v>34</v>
      </c>
      <c r="B17" s="186">
        <v>22.9</v>
      </c>
      <c r="C17" s="173">
        <f t="shared" si="0"/>
        <v>22</v>
      </c>
      <c r="D17" s="173">
        <f t="shared" si="6"/>
        <v>17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>
        <f t="shared" si="2"/>
        <v>0</v>
      </c>
      <c r="Z17" s="179">
        <f t="shared" si="3"/>
        <v>-17</v>
      </c>
      <c r="AA17" s="180">
        <f t="shared" si="4"/>
        <v>0</v>
      </c>
      <c r="AC17" s="181">
        <f t="shared" si="5"/>
        <v>17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0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13</v>
      </c>
      <c r="D18" s="173">
        <f t="shared" si="6"/>
        <v>8</v>
      </c>
      <c r="E18" s="174">
        <v>5</v>
      </c>
      <c r="F18" s="175">
        <v>5</v>
      </c>
      <c r="G18" s="174">
        <v>5</v>
      </c>
      <c r="H18" s="174">
        <v>3</v>
      </c>
      <c r="I18" s="174">
        <v>5</v>
      </c>
      <c r="J18" s="174">
        <v>6</v>
      </c>
      <c r="K18" s="174">
        <v>4</v>
      </c>
      <c r="L18" s="174">
        <v>7</v>
      </c>
      <c r="M18" s="174">
        <v>5</v>
      </c>
      <c r="N18" s="134">
        <f t="shared" si="7"/>
        <v>45</v>
      </c>
      <c r="O18" s="176">
        <v>4</v>
      </c>
      <c r="P18" s="174">
        <v>4</v>
      </c>
      <c r="Q18" s="174">
        <v>4</v>
      </c>
      <c r="R18" s="174">
        <v>5</v>
      </c>
      <c r="S18" s="174">
        <v>5</v>
      </c>
      <c r="T18" s="174">
        <v>5</v>
      </c>
      <c r="U18" s="174">
        <v>3</v>
      </c>
      <c r="V18" s="174">
        <v>4</v>
      </c>
      <c r="W18" s="176">
        <v>4</v>
      </c>
      <c r="X18" s="177">
        <f t="shared" si="1"/>
        <v>38</v>
      </c>
      <c r="Y18" s="178">
        <f t="shared" si="2"/>
        <v>83</v>
      </c>
      <c r="Z18" s="179">
        <f t="shared" si="3"/>
        <v>75</v>
      </c>
      <c r="AA18" s="180">
        <f t="shared" si="4"/>
        <v>4</v>
      </c>
      <c r="AC18" s="181">
        <f t="shared" si="5"/>
        <v>8</v>
      </c>
      <c r="AD18" s="182">
        <v>1</v>
      </c>
      <c r="AE18" s="183">
        <f>HLOOKUP($AC18,HH!$A$2:$AP$20,E$4+1)</f>
        <v>0</v>
      </c>
      <c r="AF18" s="183">
        <f>HLOOKUP($AC18,HH!$A$2:$AP$20,F$4+1)</f>
        <v>0</v>
      </c>
      <c r="AG18" s="183">
        <f>HLOOKUP($AC18,HH!$A$2:$AP$20,G$4+1)</f>
        <v>1</v>
      </c>
      <c r="AH18" s="183">
        <f>HLOOKUP($AC18,HH!$A$2:$AP$20,H$4+1)</f>
        <v>0</v>
      </c>
      <c r="AI18" s="183">
        <f>HLOOKUP($AC18,HH!$A$2:$AP$20,I$4+1)</f>
        <v>1</v>
      </c>
      <c r="AJ18" s="183">
        <f>HLOOKUP($AC18,HH!$A$2:$AP$20,J$4+1)</f>
        <v>1</v>
      </c>
      <c r="AK18" s="183">
        <f>HLOOKUP($AC18,HH!$A$2:$AP$20,K$4+1)</f>
        <v>0</v>
      </c>
      <c r="AL18" s="183">
        <f>HLOOKUP($AC18,HH!$A$2:$AP$20,L$4+1)</f>
        <v>0</v>
      </c>
      <c r="AM18" s="183">
        <f>HLOOKUP($AC18,HH!$A$2:$AP$20,M$4+1)</f>
        <v>1</v>
      </c>
      <c r="AN18" s="183"/>
      <c r="AO18" s="183">
        <f>HLOOKUP($AC18,HH!$A$2:$AP$20,O$4+1)</f>
        <v>0</v>
      </c>
      <c r="AP18" s="183">
        <f>HLOOKUP($AC18,HH!$A$2:$AP$20,P$4+1)</f>
        <v>1</v>
      </c>
      <c r="AQ18" s="183">
        <f>HLOOKUP($AC18,HH!$A$2:$AP$20,Q$4+1)</f>
        <v>0</v>
      </c>
      <c r="AR18" s="183">
        <f>HLOOKUP($AC18,HH!$A$2:$AP$20,R$4+1)</f>
        <v>1</v>
      </c>
      <c r="AS18" s="183">
        <f>HLOOKUP($AC18,HH!$A$2:$AP$20,S$4+1)</f>
        <v>0</v>
      </c>
      <c r="AT18" s="183">
        <f>HLOOKUP($AC18,HH!$A$2:$AP$20,T$4+1)</f>
        <v>1</v>
      </c>
      <c r="AU18" s="183">
        <f>HLOOKUP($AC18,HH!$A$2:$AP$20,U$4+1)</f>
        <v>0</v>
      </c>
      <c r="AV18" s="183">
        <f>HLOOKUP($AC18,HH!$A$2:$AP$20,V$4+1)</f>
        <v>1</v>
      </c>
      <c r="AW18" s="183">
        <f>HLOOKUP($AC18,HH!$A$2:$AP$20,W$4+1)</f>
        <v>0</v>
      </c>
    </row>
    <row r="19" spans="1:49" ht="13.65" customHeight="1" x14ac:dyDescent="0.25">
      <c r="A19" s="185" t="s">
        <v>25</v>
      </c>
      <c r="B19" s="186">
        <v>17.100000000000001</v>
      </c>
      <c r="C19" s="173">
        <f t="shared" si="0"/>
        <v>16</v>
      </c>
      <c r="D19" s="173">
        <f t="shared" si="6"/>
        <v>11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7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>
        <f t="shared" si="2"/>
        <v>0</v>
      </c>
      <c r="Z19" s="179">
        <f t="shared" si="3"/>
        <v>-11</v>
      </c>
      <c r="AA19" s="180">
        <f t="shared" si="4"/>
        <v>0</v>
      </c>
      <c r="AC19" s="181">
        <f t="shared" si="5"/>
        <v>11</v>
      </c>
      <c r="AD19" s="182"/>
      <c r="AE19" s="183">
        <f>HLOOKUP($AC19,HH!$A$2:$AP$20,E$4+1)</f>
        <v>1</v>
      </c>
      <c r="AF19" s="183">
        <f>HLOOKUP($AC19,HH!$A$2:$AP$20,F$4+1)</f>
        <v>0</v>
      </c>
      <c r="AG19" s="183">
        <f>HLOOKUP($AC19,HH!$A$2:$AP$20,G$4+1)</f>
        <v>1</v>
      </c>
      <c r="AH19" s="183">
        <f>HLOOKUP($AC19,HH!$A$2:$AP$20,H$4+1)</f>
        <v>0</v>
      </c>
      <c r="AI19" s="183">
        <f>HLOOKUP($AC19,HH!$A$2:$AP$20,I$4+1)</f>
        <v>1</v>
      </c>
      <c r="AJ19" s="183">
        <f>HLOOKUP($AC19,HH!$A$2:$AP$20,J$4+1)</f>
        <v>1</v>
      </c>
      <c r="AK19" s="183">
        <f>HLOOKUP($AC19,HH!$A$2:$AP$20,K$4+1)</f>
        <v>0</v>
      </c>
      <c r="AL19" s="183">
        <f>HLOOKUP($AC19,HH!$A$2:$AP$20,L$4+1)</f>
        <v>1</v>
      </c>
      <c r="AM19" s="183">
        <f>HLOOKUP($AC19,HH!$A$2:$AP$20,M$4+1)</f>
        <v>1</v>
      </c>
      <c r="AN19" s="183"/>
      <c r="AO19" s="183">
        <f>HLOOKUP($AC19,HH!$A$2:$AP$20,O$4+1)</f>
        <v>0</v>
      </c>
      <c r="AP19" s="183">
        <f>HLOOKUP($AC19,HH!$A$2:$AP$20,P$4+1)</f>
        <v>1</v>
      </c>
      <c r="AQ19" s="183">
        <f>HLOOKUP($AC19,HH!$A$2:$AP$20,Q$4+1)</f>
        <v>1</v>
      </c>
      <c r="AR19" s="183">
        <f>HLOOKUP($AC19,HH!$A$2:$AP$20,R$4+1)</f>
        <v>1</v>
      </c>
      <c r="AS19" s="183">
        <f>HLOOKUP($AC19,HH!$A$2:$AP$20,S$4+1)</f>
        <v>0</v>
      </c>
      <c r="AT19" s="183">
        <f>HLOOKUP($AC19,HH!$A$2:$AP$20,T$4+1)</f>
        <v>1</v>
      </c>
      <c r="AU19" s="183">
        <f>HLOOKUP($AC19,HH!$A$2:$AP$20,U$4+1)</f>
        <v>0</v>
      </c>
      <c r="AV19" s="183">
        <f>HLOOKUP($AC19,HH!$A$2:$AP$20,V$4+1)</f>
        <v>1</v>
      </c>
      <c r="AW19" s="183">
        <f>HLOOKUP($AC19,HH!$A$2:$AP$20,W$4+1)</f>
        <v>0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19</v>
      </c>
      <c r="D20" s="173">
        <f t="shared" si="6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>
        <f t="shared" si="2"/>
        <v>0</v>
      </c>
      <c r="Z20" s="179">
        <f t="shared" si="3"/>
        <v>-15</v>
      </c>
      <c r="AA20" s="180">
        <f t="shared" si="4"/>
        <v>0</v>
      </c>
      <c r="AC20" s="181">
        <f t="shared" si="5"/>
        <v>15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0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0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0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27.3</v>
      </c>
      <c r="C21" s="173">
        <f t="shared" si="0"/>
        <v>26</v>
      </c>
      <c r="D21" s="173">
        <f t="shared" si="6"/>
        <v>21</v>
      </c>
      <c r="E21" s="174">
        <v>6</v>
      </c>
      <c r="F21" s="175">
        <v>7</v>
      </c>
      <c r="G21" s="174">
        <v>5</v>
      </c>
      <c r="H21" s="174">
        <v>4</v>
      </c>
      <c r="I21" s="174">
        <v>7</v>
      </c>
      <c r="J21" s="174">
        <v>6</v>
      </c>
      <c r="K21" s="174">
        <v>3</v>
      </c>
      <c r="L21" s="174">
        <v>8</v>
      </c>
      <c r="M21" s="174">
        <v>4</v>
      </c>
      <c r="N21" s="134">
        <f t="shared" si="7"/>
        <v>50</v>
      </c>
      <c r="O21" s="176">
        <v>3</v>
      </c>
      <c r="P21" s="174">
        <v>7</v>
      </c>
      <c r="Q21" s="174">
        <v>7</v>
      </c>
      <c r="R21" s="174">
        <v>6</v>
      </c>
      <c r="S21" s="174">
        <v>5</v>
      </c>
      <c r="T21" s="174">
        <v>8</v>
      </c>
      <c r="U21" s="174">
        <v>5</v>
      </c>
      <c r="V21" s="174">
        <v>6</v>
      </c>
      <c r="W21" s="176">
        <v>7</v>
      </c>
      <c r="X21" s="177">
        <f t="shared" si="1"/>
        <v>54</v>
      </c>
      <c r="Y21" s="178">
        <f t="shared" si="2"/>
        <v>104</v>
      </c>
      <c r="Z21" s="179">
        <f t="shared" si="3"/>
        <v>83</v>
      </c>
      <c r="AA21" s="180">
        <f t="shared" si="4"/>
        <v>12</v>
      </c>
      <c r="AC21" s="181">
        <f t="shared" si="5"/>
        <v>21</v>
      </c>
      <c r="AD21" s="182">
        <v>2</v>
      </c>
      <c r="AE21" s="183">
        <f>HLOOKUP($AC21,HH!$A$2:$AP$20,E$4+1)</f>
        <v>1</v>
      </c>
      <c r="AF21" s="183">
        <f>HLOOKUP($AC21,HH!$A$2:$AP$20,F$4+1)</f>
        <v>1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2</v>
      </c>
      <c r="AJ21" s="183">
        <f>HLOOKUP($AC21,HH!$A$2:$AP$20,J$4+1)</f>
        <v>1</v>
      </c>
      <c r="AK21" s="183">
        <f>HLOOKUP($AC21,HH!$A$2:$AP$20,K$4+1)</f>
        <v>1</v>
      </c>
      <c r="AL21" s="183">
        <f>HLOOKUP($AC21,HH!$A$2:$AP$20,L$4+1)</f>
        <v>1</v>
      </c>
      <c r="AM21" s="183">
        <f>HLOOKUP($AC21,HH!$A$2:$AP$20,M$4+1)</f>
        <v>2</v>
      </c>
      <c r="AN21" s="183"/>
      <c r="AO21" s="183">
        <f>HLOOKUP($AC21,HH!$A$2:$AP$20,O$4+1)</f>
        <v>1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2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17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>
        <f t="shared" si="2"/>
        <v>0</v>
      </c>
      <c r="Z22" s="179">
        <f t="shared" si="3"/>
        <v>-17</v>
      </c>
      <c r="AA22" s="180">
        <f t="shared" si="4"/>
        <v>0</v>
      </c>
      <c r="AC22" s="181">
        <f t="shared" si="5"/>
        <v>17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0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14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>
        <f t="shared" si="2"/>
        <v>0</v>
      </c>
      <c r="Z23" s="179">
        <f t="shared" si="3"/>
        <v>-14</v>
      </c>
      <c r="AA23" s="180">
        <f t="shared" si="4"/>
        <v>0</v>
      </c>
      <c r="AC23" s="181">
        <f t="shared" si="5"/>
        <v>14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0</v>
      </c>
      <c r="AI23" s="183">
        <f>HLOOKUP($AC23,HH!$A$2:$AP$20,I$4+1)</f>
        <v>1</v>
      </c>
      <c r="AJ23" s="183">
        <f>HLOOKUP($AC23,HH!$A$2:$AP$20,J$4+1)</f>
        <v>1</v>
      </c>
      <c r="AK23" s="183">
        <f>HLOOKUP($AC23,HH!$A$2:$AP$20,K$4+1)</f>
        <v>0</v>
      </c>
      <c r="AL23" s="183">
        <f>HLOOKUP($AC23,HH!$A$2:$AP$20,L$4+1)</f>
        <v>1</v>
      </c>
      <c r="AM23" s="183">
        <f>HLOOKUP($AC23,HH!$A$2:$AP$20,M$4+1)</f>
        <v>1</v>
      </c>
      <c r="AN23" s="183"/>
      <c r="AO23" s="183">
        <f>HLOOKUP($AC23,HH!$A$2:$AP$20,O$4+1)</f>
        <v>0</v>
      </c>
      <c r="AP23" s="183">
        <f>HLOOKUP($AC23,HH!$A$2:$AP$20,P$4+1)</f>
        <v>1</v>
      </c>
      <c r="AQ23" s="183">
        <f>HLOOKUP($AC23,HH!$A$2:$AP$20,Q$4+1)</f>
        <v>1</v>
      </c>
      <c r="AR23" s="183">
        <f>HLOOKUP($AC23,HH!$A$2:$AP$20,R$4+1)</f>
        <v>1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0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16</v>
      </c>
      <c r="D24" s="173">
        <f t="shared" si="6"/>
        <v>11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>
        <f t="shared" si="2"/>
        <v>0</v>
      </c>
      <c r="Z24" s="179">
        <f t="shared" si="3"/>
        <v>-11</v>
      </c>
      <c r="AA24" s="180">
        <f t="shared" si="4"/>
        <v>0</v>
      </c>
      <c r="AB24" s="189"/>
      <c r="AC24" s="181">
        <f t="shared" si="5"/>
        <v>11</v>
      </c>
      <c r="AD24" s="182"/>
      <c r="AE24" s="183">
        <f>HLOOKUP($AC24,HH!$A$2:$AP$20,E$4+1)</f>
        <v>1</v>
      </c>
      <c r="AF24" s="183">
        <f>HLOOKUP($AC24,HH!$A$2:$AP$20,F$4+1)</f>
        <v>0</v>
      </c>
      <c r="AG24" s="183">
        <f>HLOOKUP($AC24,HH!$A$2:$AP$20,G$4+1)</f>
        <v>1</v>
      </c>
      <c r="AH24" s="183">
        <f>HLOOKUP($AC24,HH!$A$2:$AP$20,H$4+1)</f>
        <v>0</v>
      </c>
      <c r="AI24" s="183">
        <f>HLOOKUP($AC24,HH!$A$2:$AP$20,I$4+1)</f>
        <v>1</v>
      </c>
      <c r="AJ24" s="183">
        <f>HLOOKUP($AC24,HH!$A$2:$AP$20,J$4+1)</f>
        <v>1</v>
      </c>
      <c r="AK24" s="183">
        <f>HLOOKUP($AC24,HH!$A$2:$AP$20,K$4+1)</f>
        <v>0</v>
      </c>
      <c r="AL24" s="183">
        <f>HLOOKUP($AC24,HH!$A$2:$AP$20,L$4+1)</f>
        <v>1</v>
      </c>
      <c r="AM24" s="183">
        <f>HLOOKUP($AC24,HH!$A$2:$AP$20,M$4+1)</f>
        <v>1</v>
      </c>
      <c r="AN24" s="183"/>
      <c r="AO24" s="183">
        <f>HLOOKUP($AC24,HH!$A$2:$AP$20,O$4+1)</f>
        <v>0</v>
      </c>
      <c r="AP24" s="183">
        <f>HLOOKUP($AC24,HH!$A$2:$AP$20,P$4+1)</f>
        <v>1</v>
      </c>
      <c r="AQ24" s="183">
        <f>HLOOKUP($AC24,HH!$A$2:$AP$20,Q$4+1)</f>
        <v>1</v>
      </c>
      <c r="AR24" s="183">
        <f>HLOOKUP($AC24,HH!$A$2:$AP$20,R$4+1)</f>
        <v>1</v>
      </c>
      <c r="AS24" s="183">
        <f>HLOOKUP($AC24,HH!$A$2:$AP$20,S$4+1)</f>
        <v>0</v>
      </c>
      <c r="AT24" s="183">
        <f>HLOOKUP($AC24,HH!$A$2:$AP$20,T$4+1)</f>
        <v>1</v>
      </c>
      <c r="AU24" s="183">
        <f>HLOOKUP($AC24,HH!$A$2:$AP$20,U$4+1)</f>
        <v>0</v>
      </c>
      <c r="AV24" s="183">
        <f>HLOOKUP($AC24,HH!$A$2:$AP$20,V$4+1)</f>
        <v>1</v>
      </c>
      <c r="AW24" s="183">
        <f>HLOOKUP($AC24,HH!$A$2:$AP$20,W$4+1)</f>
        <v>0</v>
      </c>
    </row>
    <row r="25" spans="1:49" s="189" customFormat="1" ht="13.65" customHeight="1" x14ac:dyDescent="0.25">
      <c r="A25" s="190" t="s">
        <v>33</v>
      </c>
      <c r="B25" s="186">
        <v>14.7</v>
      </c>
      <c r="C25" s="173">
        <f t="shared" si="0"/>
        <v>13</v>
      </c>
      <c r="D25" s="173">
        <f t="shared" si="6"/>
        <v>9</v>
      </c>
      <c r="E25" s="174">
        <v>4</v>
      </c>
      <c r="F25" s="175">
        <v>9</v>
      </c>
      <c r="G25" s="174">
        <v>5</v>
      </c>
      <c r="H25" s="174">
        <v>4</v>
      </c>
      <c r="I25" s="174">
        <v>6</v>
      </c>
      <c r="J25" s="174">
        <v>6</v>
      </c>
      <c r="K25" s="174">
        <v>4</v>
      </c>
      <c r="L25" s="174">
        <v>3</v>
      </c>
      <c r="M25" s="174">
        <v>4</v>
      </c>
      <c r="N25" s="134">
        <f t="shared" si="7"/>
        <v>45</v>
      </c>
      <c r="O25" s="176">
        <v>3</v>
      </c>
      <c r="P25" s="174">
        <v>7</v>
      </c>
      <c r="Q25" s="174">
        <v>5</v>
      </c>
      <c r="R25" s="174">
        <v>6</v>
      </c>
      <c r="S25" s="174">
        <v>6</v>
      </c>
      <c r="T25" s="174">
        <v>6</v>
      </c>
      <c r="U25" s="174">
        <v>4</v>
      </c>
      <c r="V25" s="174">
        <v>5</v>
      </c>
      <c r="W25" s="176">
        <v>4</v>
      </c>
      <c r="X25" s="177">
        <f t="shared" si="1"/>
        <v>46</v>
      </c>
      <c r="Y25" s="178">
        <f t="shared" si="2"/>
        <v>91</v>
      </c>
      <c r="Z25" s="179">
        <f t="shared" si="3"/>
        <v>82</v>
      </c>
      <c r="AA25" s="180">
        <f t="shared" si="4"/>
        <v>11</v>
      </c>
      <c r="AB25" s="115"/>
      <c r="AC25" s="181">
        <f t="shared" si="5"/>
        <v>9</v>
      </c>
      <c r="AD25" s="182">
        <v>2</v>
      </c>
      <c r="AE25" s="183">
        <f>HLOOKUP($AC25,HH!$A$2:$AP$20,E$4+1)</f>
        <v>1</v>
      </c>
      <c r="AF25" s="183">
        <f>HLOOKUP($AC25,HH!$A$2:$AP$20,F$4+1)</f>
        <v>0</v>
      </c>
      <c r="AG25" s="183">
        <f>HLOOKUP($AC25,HH!$A$2:$AP$20,G$4+1)</f>
        <v>1</v>
      </c>
      <c r="AH25" s="183">
        <f>HLOOKUP($AC25,HH!$A$2:$AP$20,H$4+1)</f>
        <v>0</v>
      </c>
      <c r="AI25" s="183">
        <f>HLOOKUP($AC25,HH!$A$2:$AP$20,I$4+1)</f>
        <v>1</v>
      </c>
      <c r="AJ25" s="183">
        <f>HLOOKUP($AC25,HH!$A$2:$AP$20,J$4+1)</f>
        <v>1</v>
      </c>
      <c r="AK25" s="183">
        <f>HLOOKUP($AC25,HH!$A$2:$AP$20,K$4+1)</f>
        <v>0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0</v>
      </c>
      <c r="AP25" s="183">
        <f>HLOOKUP($AC25,HH!$A$2:$AP$20,P$4+1)</f>
        <v>1</v>
      </c>
      <c r="AQ25" s="183">
        <f>HLOOKUP($AC25,HH!$A$2:$AP$20,Q$4+1)</f>
        <v>0</v>
      </c>
      <c r="AR25" s="183">
        <f>HLOOKUP($AC25,HH!$A$2:$AP$20,R$4+1)</f>
        <v>1</v>
      </c>
      <c r="AS25" s="183">
        <f>HLOOKUP($AC25,HH!$A$2:$AP$20,S$4+1)</f>
        <v>0</v>
      </c>
      <c r="AT25" s="183">
        <f>HLOOKUP($AC25,HH!$A$2:$AP$20,T$4+1)</f>
        <v>1</v>
      </c>
      <c r="AU25" s="183">
        <f>HLOOKUP($AC25,HH!$A$2:$AP$20,U$4+1)</f>
        <v>0</v>
      </c>
      <c r="AV25" s="183">
        <f>HLOOKUP($AC25,HH!$A$2:$AP$20,V$4+1)</f>
        <v>1</v>
      </c>
      <c r="AW25" s="183">
        <f>HLOOKUP($AC25,HH!$A$2:$AP$20,W$4+1)</f>
        <v>0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12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>
        <f t="shared" si="2"/>
        <v>0</v>
      </c>
      <c r="Z26" s="179">
        <f t="shared" si="3"/>
        <v>-12</v>
      </c>
      <c r="AA26" s="180">
        <f t="shared" si="4"/>
        <v>0</v>
      </c>
      <c r="AC26" s="181">
        <f>IF(D26&gt;0,D26,C26)</f>
        <v>12</v>
      </c>
      <c r="AD26" s="182"/>
      <c r="AE26" s="183">
        <f>HLOOKUP($AC26,HH!$A$2:$AP$20,E$4+1)</f>
        <v>1</v>
      </c>
      <c r="AF26" s="183">
        <f>HLOOKUP($AC26,HH!$A$2:$AP$20,F$4+1)</f>
        <v>0</v>
      </c>
      <c r="AG26" s="183">
        <f>HLOOKUP($AC26,HH!$A$2:$AP$20,G$4+1)</f>
        <v>1</v>
      </c>
      <c r="AH26" s="183">
        <f>HLOOKUP($AC26,HH!$A$2:$AP$20,H$4+1)</f>
        <v>0</v>
      </c>
      <c r="AI26" s="183">
        <f>HLOOKUP($AC26,HH!$A$2:$AP$20,I$4+1)</f>
        <v>1</v>
      </c>
      <c r="AJ26" s="183">
        <f>HLOOKUP($AC26,HH!$A$2:$AP$20,J$4+1)</f>
        <v>1</v>
      </c>
      <c r="AK26" s="183">
        <f>HLOOKUP($AC26,HH!$A$2:$AP$20,K$4+1)</f>
        <v>0</v>
      </c>
      <c r="AL26" s="183">
        <f>HLOOKUP($AC26,HH!$A$2:$AP$20,L$4+1)</f>
        <v>1</v>
      </c>
      <c r="AM26" s="183">
        <f>HLOOKUP($AC26,HH!$A$2:$AP$20,M$4+1)</f>
        <v>1</v>
      </c>
      <c r="AN26" s="183"/>
      <c r="AO26" s="183">
        <f>HLOOKUP($AC26,HH!$A$2:$AP$20,O$4+1)</f>
        <v>0</v>
      </c>
      <c r="AP26" s="183">
        <f>HLOOKUP($AC26,HH!$A$2:$AP$20,P$4+1)</f>
        <v>1</v>
      </c>
      <c r="AQ26" s="183">
        <f>HLOOKUP($AC26,HH!$A$2:$AP$20,Q$4+1)</f>
        <v>1</v>
      </c>
      <c r="AR26" s="183">
        <f>HLOOKUP($AC26,HH!$A$2:$AP$20,R$4+1)</f>
        <v>1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0</v>
      </c>
      <c r="AV26" s="183">
        <f>HLOOKUP($AC26,HH!$A$2:$AP$20,V$4+1)</f>
        <v>1</v>
      </c>
      <c r="AW26" s="183">
        <f>HLOOKUP($AC26,HH!$A$2:$AP$20,W$4+1)</f>
        <v>0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16</v>
      </c>
      <c r="D27" s="173">
        <f t="shared" si="6"/>
        <v>11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>
        <f t="shared" si="2"/>
        <v>0</v>
      </c>
      <c r="Z27" s="179">
        <f t="shared" si="3"/>
        <v>-11</v>
      </c>
      <c r="AA27" s="180">
        <f t="shared" si="4"/>
        <v>0</v>
      </c>
      <c r="AC27" s="181">
        <f t="shared" si="5"/>
        <v>11</v>
      </c>
      <c r="AD27" s="182"/>
      <c r="AE27" s="183">
        <f>HLOOKUP($AC27,HH!$A$2:$AP$20,E$4+1)</f>
        <v>1</v>
      </c>
      <c r="AF27" s="183">
        <f>HLOOKUP($AC27,HH!$A$2:$AP$20,F$4+1)</f>
        <v>0</v>
      </c>
      <c r="AG27" s="183">
        <f>HLOOKUP($AC27,HH!$A$2:$AP$20,G$4+1)</f>
        <v>1</v>
      </c>
      <c r="AH27" s="183">
        <f>HLOOKUP($AC27,HH!$A$2:$AP$20,H$4+1)</f>
        <v>0</v>
      </c>
      <c r="AI27" s="183">
        <f>HLOOKUP($AC27,HH!$A$2:$AP$20,I$4+1)</f>
        <v>1</v>
      </c>
      <c r="AJ27" s="183">
        <f>HLOOKUP($AC27,HH!$A$2:$AP$20,J$4+1)</f>
        <v>1</v>
      </c>
      <c r="AK27" s="183">
        <f>HLOOKUP($AC27,HH!$A$2:$AP$20,K$4+1)</f>
        <v>0</v>
      </c>
      <c r="AL27" s="183">
        <f>HLOOKUP($AC27,HH!$A$2:$AP$20,L$4+1)</f>
        <v>1</v>
      </c>
      <c r="AM27" s="183">
        <f>HLOOKUP($AC27,HH!$A$2:$AP$20,M$4+1)</f>
        <v>1</v>
      </c>
      <c r="AN27" s="183"/>
      <c r="AO27" s="183">
        <f>HLOOKUP($AC27,HH!$A$2:$AP$20,O$4+1)</f>
        <v>0</v>
      </c>
      <c r="AP27" s="183">
        <f>HLOOKUP($AC27,HH!$A$2:$AP$20,P$4+1)</f>
        <v>1</v>
      </c>
      <c r="AQ27" s="183">
        <f>HLOOKUP($AC27,HH!$A$2:$AP$20,Q$4+1)</f>
        <v>1</v>
      </c>
      <c r="AR27" s="183">
        <f>HLOOKUP($AC27,HH!$A$2:$AP$20,R$4+1)</f>
        <v>1</v>
      </c>
      <c r="AS27" s="183">
        <f>HLOOKUP($AC27,HH!$A$2:$AP$20,S$4+1)</f>
        <v>0</v>
      </c>
      <c r="AT27" s="183">
        <f>HLOOKUP($AC27,HH!$A$2:$AP$20,T$4+1)</f>
        <v>1</v>
      </c>
      <c r="AU27" s="183">
        <f>HLOOKUP($AC27,HH!$A$2:$AP$20,U$4+1)</f>
        <v>0</v>
      </c>
      <c r="AV27" s="183">
        <f>HLOOKUP($AC27,HH!$A$2:$AP$20,V$4+1)</f>
        <v>1</v>
      </c>
      <c r="AW27" s="183">
        <f>HLOOKUP($AC27,HH!$A$2:$AP$20,W$4+1)</f>
        <v>0</v>
      </c>
    </row>
    <row r="28" spans="1:49" ht="13.65" customHeight="1" x14ac:dyDescent="0.25">
      <c r="A28" s="185" t="s">
        <v>37</v>
      </c>
      <c r="B28" s="186">
        <v>21.1</v>
      </c>
      <c r="C28" s="173">
        <f t="shared" si="0"/>
        <v>20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7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>
        <f t="shared" si="2"/>
        <v>0</v>
      </c>
      <c r="Z28" s="179">
        <f t="shared" si="3"/>
        <v>-20</v>
      </c>
      <c r="AA28" s="180">
        <f t="shared" si="4"/>
        <v>0</v>
      </c>
      <c r="AC28" s="181">
        <f t="shared" si="5"/>
        <v>20</v>
      </c>
      <c r="AD28" s="182"/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2</v>
      </c>
      <c r="AN28" s="183"/>
      <c r="AO28" s="183">
        <f>HLOOKUP($AC28,HH!$A$2:$AP$20,O$4+1)</f>
        <v>1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2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</v>
      </c>
      <c r="C29" s="173">
        <f t="shared" si="0"/>
        <v>7</v>
      </c>
      <c r="D29" s="173">
        <f t="shared" si="6"/>
        <v>3</v>
      </c>
      <c r="E29" s="174">
        <v>5</v>
      </c>
      <c r="F29" s="175">
        <v>5</v>
      </c>
      <c r="G29" s="174">
        <v>5</v>
      </c>
      <c r="H29" s="174">
        <v>3</v>
      </c>
      <c r="I29" s="174">
        <v>5</v>
      </c>
      <c r="J29" s="174">
        <v>5</v>
      </c>
      <c r="K29" s="174">
        <v>3</v>
      </c>
      <c r="L29" s="174">
        <v>5</v>
      </c>
      <c r="M29" s="174">
        <v>5</v>
      </c>
      <c r="N29" s="134">
        <f t="shared" si="7"/>
        <v>41</v>
      </c>
      <c r="O29" s="176">
        <v>3</v>
      </c>
      <c r="P29" s="174">
        <v>5</v>
      </c>
      <c r="Q29" s="174">
        <v>4</v>
      </c>
      <c r="R29" s="174">
        <v>6</v>
      </c>
      <c r="S29" s="174">
        <v>5</v>
      </c>
      <c r="T29" s="174">
        <v>5</v>
      </c>
      <c r="U29" s="174">
        <v>3</v>
      </c>
      <c r="V29" s="174">
        <v>5</v>
      </c>
      <c r="W29" s="176">
        <v>5</v>
      </c>
      <c r="X29" s="177">
        <f t="shared" si="1"/>
        <v>41</v>
      </c>
      <c r="Y29" s="178">
        <f t="shared" si="2"/>
        <v>82</v>
      </c>
      <c r="Z29" s="179">
        <f t="shared" si="3"/>
        <v>79</v>
      </c>
      <c r="AA29" s="180">
        <f t="shared" si="4"/>
        <v>8</v>
      </c>
      <c r="AC29" s="181">
        <f t="shared" si="5"/>
        <v>3</v>
      </c>
      <c r="AD29" s="182">
        <v>1</v>
      </c>
      <c r="AE29" s="183">
        <f>HLOOKUP($AC29,HH!$A$2:$AP$20,E$4+1)</f>
        <v>0</v>
      </c>
      <c r="AF29" s="183">
        <f>HLOOKUP($AC29,HH!$A$2:$AP$20,F$4+1)</f>
        <v>0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1</v>
      </c>
      <c r="AJ29" s="183">
        <f>HLOOKUP($AC29,HH!$A$2:$AP$20,J$4+1)</f>
        <v>0</v>
      </c>
      <c r="AK29" s="183">
        <f>HLOOKUP($AC29,HH!$A$2:$AP$20,K$4+1)</f>
        <v>0</v>
      </c>
      <c r="AL29" s="183">
        <f>HLOOKUP($AC29,HH!$A$2:$AP$20,L$4+1)</f>
        <v>0</v>
      </c>
      <c r="AM29" s="183">
        <f>HLOOKUP($AC29,HH!$A$2:$AP$20,M$4+1)</f>
        <v>1</v>
      </c>
      <c r="AN29" s="183"/>
      <c r="AO29" s="183">
        <f>HLOOKUP($AC29,HH!$A$2:$AP$20,O$4+1)</f>
        <v>0</v>
      </c>
      <c r="AP29" s="183">
        <f>HLOOKUP($AC29,HH!$A$2:$AP$20,P$4+1)</f>
        <v>0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1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16.600000000000001</v>
      </c>
      <c r="C30" s="173">
        <f t="shared" si="0"/>
        <v>15</v>
      </c>
      <c r="D30" s="173">
        <f t="shared" si="6"/>
        <v>11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>
        <f t="shared" si="2"/>
        <v>0</v>
      </c>
      <c r="Z30" s="179">
        <f t="shared" si="3"/>
        <v>-11</v>
      </c>
      <c r="AA30" s="180">
        <f t="shared" si="4"/>
        <v>0</v>
      </c>
      <c r="AC30" s="181">
        <f t="shared" si="5"/>
        <v>11</v>
      </c>
      <c r="AD30" s="182"/>
      <c r="AE30" s="183">
        <f>HLOOKUP($AC30,HH!$A$2:$AP$20,E$4+1)</f>
        <v>1</v>
      </c>
      <c r="AF30" s="183">
        <f>HLOOKUP($AC30,HH!$A$2:$AP$20,F$4+1)</f>
        <v>0</v>
      </c>
      <c r="AG30" s="183">
        <f>HLOOKUP($AC30,HH!$A$2:$AP$20,G$4+1)</f>
        <v>1</v>
      </c>
      <c r="AH30" s="183">
        <f>HLOOKUP($AC30,HH!$A$2:$AP$20,H$4+1)</f>
        <v>0</v>
      </c>
      <c r="AI30" s="183">
        <f>HLOOKUP($AC30,HH!$A$2:$AP$20,I$4+1)</f>
        <v>1</v>
      </c>
      <c r="AJ30" s="183">
        <f>HLOOKUP($AC30,HH!$A$2:$AP$20,J$4+1)</f>
        <v>1</v>
      </c>
      <c r="AK30" s="183">
        <f>HLOOKUP($AC30,HH!$A$2:$AP$20,K$4+1)</f>
        <v>0</v>
      </c>
      <c r="AL30" s="183">
        <f>HLOOKUP($AC30,HH!$A$2:$AP$20,L$4+1)</f>
        <v>1</v>
      </c>
      <c r="AM30" s="183">
        <f>HLOOKUP($AC30,HH!$A$2:$AP$20,M$4+1)</f>
        <v>1</v>
      </c>
      <c r="AN30" s="183"/>
      <c r="AO30" s="183">
        <f>HLOOKUP($AC30,HH!$A$2:$AP$20,O$4+1)</f>
        <v>0</v>
      </c>
      <c r="AP30" s="183">
        <f>HLOOKUP($AC30,HH!$A$2:$AP$20,P$4+1)</f>
        <v>1</v>
      </c>
      <c r="AQ30" s="183">
        <f>HLOOKUP($AC30,HH!$A$2:$AP$20,Q$4+1)</f>
        <v>1</v>
      </c>
      <c r="AR30" s="183">
        <f>HLOOKUP($AC30,HH!$A$2:$AP$20,R$4+1)</f>
        <v>1</v>
      </c>
      <c r="AS30" s="183">
        <f>HLOOKUP($AC30,HH!$A$2:$AP$20,S$4+1)</f>
        <v>0</v>
      </c>
      <c r="AT30" s="183">
        <f>HLOOKUP($AC30,HH!$A$2:$AP$20,T$4+1)</f>
        <v>1</v>
      </c>
      <c r="AU30" s="183">
        <f>HLOOKUP($AC30,HH!$A$2:$AP$20,U$4+1)</f>
        <v>0</v>
      </c>
      <c r="AV30" s="183">
        <f>HLOOKUP($AC30,HH!$A$2:$AP$20,V$4+1)</f>
        <v>1</v>
      </c>
      <c r="AW30" s="183">
        <f>HLOOKUP($AC30,HH!$A$2:$AP$20,W$4+1)</f>
        <v>0</v>
      </c>
    </row>
    <row r="31" spans="1:49" ht="13.65" customHeight="1" x14ac:dyDescent="0.25">
      <c r="A31" s="185" t="s">
        <v>12</v>
      </c>
      <c r="B31" s="186">
        <v>14.3</v>
      </c>
      <c r="C31" s="173">
        <f t="shared" si="0"/>
        <v>13</v>
      </c>
      <c r="D31" s="173">
        <v>0</v>
      </c>
      <c r="E31" s="174">
        <v>5</v>
      </c>
      <c r="F31" s="175">
        <v>4</v>
      </c>
      <c r="G31" s="174">
        <v>6</v>
      </c>
      <c r="H31" s="174">
        <v>3</v>
      </c>
      <c r="I31" s="174">
        <v>4</v>
      </c>
      <c r="J31" s="174">
        <v>5</v>
      </c>
      <c r="K31" s="174">
        <v>4</v>
      </c>
      <c r="L31" s="174">
        <v>5</v>
      </c>
      <c r="M31" s="174">
        <v>5</v>
      </c>
      <c r="N31" s="134">
        <f t="shared" si="7"/>
        <v>41</v>
      </c>
      <c r="O31" s="176">
        <v>5</v>
      </c>
      <c r="P31" s="174">
        <v>6</v>
      </c>
      <c r="Q31" s="174">
        <v>5</v>
      </c>
      <c r="R31" s="174">
        <v>6</v>
      </c>
      <c r="S31" s="174">
        <v>5</v>
      </c>
      <c r="T31" s="174">
        <v>6</v>
      </c>
      <c r="U31" s="174">
        <v>4</v>
      </c>
      <c r="V31" s="174">
        <v>5</v>
      </c>
      <c r="W31" s="176">
        <v>4</v>
      </c>
      <c r="X31" s="177">
        <f t="shared" si="1"/>
        <v>46</v>
      </c>
      <c r="Y31" s="178">
        <f t="shared" si="2"/>
        <v>87</v>
      </c>
      <c r="Z31" s="179">
        <f t="shared" si="3"/>
        <v>74</v>
      </c>
      <c r="AA31" s="180">
        <f t="shared" si="4"/>
        <v>3</v>
      </c>
      <c r="AC31" s="181">
        <f t="shared" si="5"/>
        <v>13</v>
      </c>
      <c r="AD31" s="182">
        <v>3</v>
      </c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0</v>
      </c>
      <c r="AI31" s="183">
        <f>HLOOKUP($AC31,HH!$A$2:$AP$20,I$4+1)</f>
        <v>1</v>
      </c>
      <c r="AJ31" s="183">
        <f>HLOOKUP($AC31,HH!$A$2:$AP$20,J$4+1)</f>
        <v>1</v>
      </c>
      <c r="AK31" s="183">
        <f>HLOOKUP($AC31,HH!$A$2:$AP$20,K$4+1)</f>
        <v>0</v>
      </c>
      <c r="AL31" s="183">
        <f>HLOOKUP($AC31,HH!$A$2:$AP$20,L$4+1)</f>
        <v>1</v>
      </c>
      <c r="AM31" s="183">
        <f>HLOOKUP($AC31,HH!$A$2:$AP$20,M$4+1)</f>
        <v>1</v>
      </c>
      <c r="AN31" s="183"/>
      <c r="AO31" s="183">
        <f>HLOOKUP($AC31,HH!$A$2:$AP$20,O$4+1)</f>
        <v>0</v>
      </c>
      <c r="AP31" s="183">
        <f>HLOOKUP($AC31,HH!$A$2:$AP$20,P$4+1)</f>
        <v>1</v>
      </c>
      <c r="AQ31" s="183">
        <f>HLOOKUP($AC31,HH!$A$2:$AP$20,Q$4+1)</f>
        <v>1</v>
      </c>
      <c r="AR31" s="183">
        <f>HLOOKUP($AC31,HH!$A$2:$AP$20,R$4+1)</f>
        <v>1</v>
      </c>
      <c r="AS31" s="183">
        <f>HLOOKUP($AC31,HH!$A$2:$AP$20,S$4+1)</f>
        <v>1</v>
      </c>
      <c r="AT31" s="183">
        <f>HLOOKUP($AC31,HH!$A$2:$AP$20,T$4+1)</f>
        <v>1</v>
      </c>
      <c r="AU31" s="183">
        <f>HLOOKUP($AC31,HH!$A$2:$AP$20,U$4+1)</f>
        <v>0</v>
      </c>
      <c r="AV31" s="183">
        <f>HLOOKUP($AC31,HH!$A$2:$AP$20,V$4+1)</f>
        <v>1</v>
      </c>
      <c r="AW31" s="183">
        <f>HLOOKUP($AC31,HH!$A$2:$AP$20,W$4+1)</f>
        <v>0</v>
      </c>
    </row>
    <row r="32" spans="1:49" ht="13.65" customHeight="1" x14ac:dyDescent="0.25">
      <c r="A32" s="185" t="s">
        <v>21</v>
      </c>
      <c r="B32" s="186">
        <v>28</v>
      </c>
      <c r="C32" s="173">
        <f t="shared" si="0"/>
        <v>27</v>
      </c>
      <c r="D32" s="173">
        <f t="shared" si="6"/>
        <v>22</v>
      </c>
      <c r="E32" s="174">
        <v>5</v>
      </c>
      <c r="F32" s="175">
        <v>5</v>
      </c>
      <c r="G32" s="174">
        <v>5</v>
      </c>
      <c r="H32" s="174">
        <v>4</v>
      </c>
      <c r="I32" s="174">
        <v>6</v>
      </c>
      <c r="J32" s="174">
        <v>6</v>
      </c>
      <c r="K32" s="174">
        <v>4</v>
      </c>
      <c r="L32" s="174">
        <v>6</v>
      </c>
      <c r="M32" s="174">
        <v>6</v>
      </c>
      <c r="N32" s="134">
        <f t="shared" si="7"/>
        <v>47</v>
      </c>
      <c r="O32" s="176">
        <v>5</v>
      </c>
      <c r="P32" s="174">
        <v>7</v>
      </c>
      <c r="Q32" s="174">
        <v>5</v>
      </c>
      <c r="R32" s="174">
        <v>5</v>
      </c>
      <c r="S32" s="174">
        <v>4</v>
      </c>
      <c r="T32" s="174">
        <v>6</v>
      </c>
      <c r="U32" s="174">
        <v>5</v>
      </c>
      <c r="V32" s="174">
        <v>8</v>
      </c>
      <c r="W32" s="176">
        <v>6</v>
      </c>
      <c r="X32" s="177">
        <f t="shared" si="1"/>
        <v>51</v>
      </c>
      <c r="Y32" s="178">
        <f t="shared" si="2"/>
        <v>98</v>
      </c>
      <c r="Z32" s="179">
        <f t="shared" si="3"/>
        <v>76</v>
      </c>
      <c r="AA32" s="180">
        <f t="shared" si="4"/>
        <v>5</v>
      </c>
      <c r="AC32" s="181">
        <f t="shared" si="5"/>
        <v>22</v>
      </c>
      <c r="AD32" s="182">
        <v>3</v>
      </c>
      <c r="AE32" s="183">
        <f>HLOOKUP($AC32,HH!$A$2:$AP$20,E$4+1)</f>
        <v>1</v>
      </c>
      <c r="AF32" s="183">
        <f>HLOOKUP($AC32,HH!$A$2:$AP$20,F$4+1)</f>
        <v>1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2</v>
      </c>
      <c r="AJ32" s="183">
        <f>HLOOKUP($AC32,HH!$A$2:$AP$20,J$4+1)</f>
        <v>1</v>
      </c>
      <c r="AK32" s="183">
        <f>HLOOKUP($AC32,HH!$A$2:$AP$20,K$4+1)</f>
        <v>1</v>
      </c>
      <c r="AL32" s="183">
        <f>HLOOKUP($AC32,HH!$A$2:$AP$20,L$4+1)</f>
        <v>1</v>
      </c>
      <c r="AM32" s="183">
        <f>HLOOKUP($AC32,HH!$A$2:$AP$20,M$4+1)</f>
        <v>2</v>
      </c>
      <c r="AN32" s="183"/>
      <c r="AO32" s="183">
        <f>HLOOKUP($AC32,HH!$A$2:$AP$20,O$4+1)</f>
        <v>1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2</v>
      </c>
      <c r="AS32" s="183">
        <f>HLOOKUP($AC32,HH!$A$2:$AP$20,S$4+1)</f>
        <v>1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2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17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7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>
        <f t="shared" si="2"/>
        <v>0</v>
      </c>
      <c r="Z33" s="179">
        <f t="shared" si="3"/>
        <v>-17</v>
      </c>
      <c r="AA33" s="180">
        <f t="shared" si="4"/>
        <v>0</v>
      </c>
      <c r="AC33" s="181">
        <f t="shared" si="5"/>
        <v>17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0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0"/>
      <c r="Q35" s="120"/>
      <c r="R35" s="120"/>
      <c r="S35" s="120"/>
      <c r="T35" s="122"/>
      <c r="U35" s="120"/>
      <c r="V35" s="120"/>
      <c r="W35" s="120"/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1:E33">
    <cfRule type="cellIs" dxfId="528" priority="135" stopIfTrue="1" operator="greaterThan">
      <formula>$E$3+2+AE5</formula>
    </cfRule>
  </conditionalFormatting>
  <conditionalFormatting sqref="E5:E12 G5:L12 P5:W12 E21:E33 G21:L33 P21:W33">
    <cfRule type="cellIs" priority="131" stopIfTrue="1" operator="equal">
      <formula>E$3+2</formula>
    </cfRule>
  </conditionalFormatting>
  <conditionalFormatting sqref="E5:E33">
    <cfRule type="cellIs" dxfId="527" priority="33" stopIfTrue="1" operator="equal">
      <formula>E$3-2</formula>
    </cfRule>
  </conditionalFormatting>
  <conditionalFormatting sqref="E13:E20">
    <cfRule type="cellIs" dxfId="526" priority="31" stopIfTrue="1" operator="greaterThan">
      <formula>$E$3+2+AE13</formula>
    </cfRule>
    <cfRule type="cellIs" dxfId="525" priority="32" stopIfTrue="1" operator="equal">
      <formula>E$3-1</formula>
    </cfRule>
    <cfRule type="cellIs" priority="34" stopIfTrue="1" operator="equal">
      <formula>E$3+2</formula>
    </cfRule>
  </conditionalFormatting>
  <conditionalFormatting sqref="F5:F33">
    <cfRule type="cellIs" dxfId="524" priority="27" stopIfTrue="1" operator="greaterThan">
      <formula>$F$3+2+AF5</formula>
    </cfRule>
    <cfRule type="cellIs" dxfId="523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522" priority="28" stopIfTrue="1" operator="equal">
      <formula>F$3-1</formula>
    </cfRule>
  </conditionalFormatting>
  <conditionalFormatting sqref="G5:G12 I5:I12 K5:M12 O5:W12 G21:G33 I21:I33 K21:M33 O21:W33 E5:E12 E21:E33">
    <cfRule type="cellIs" dxfId="521" priority="130" stopIfTrue="1" operator="equal">
      <formula>E$3-1</formula>
    </cfRule>
  </conditionalFormatting>
  <conditionalFormatting sqref="G5:G33">
    <cfRule type="cellIs" dxfId="520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519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518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517" priority="51" stopIfTrue="1" operator="equal">
      <formula>G$3-2</formula>
    </cfRule>
    <cfRule type="cellIs" dxfId="516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515" priority="119" stopIfTrue="1" operator="equal">
      <formula>G$3-2</formula>
    </cfRule>
  </conditionalFormatting>
  <conditionalFormatting sqref="G13:I13">
    <cfRule type="cellIs" dxfId="514" priority="84" stopIfTrue="1" operator="equal">
      <formula>G$3-2</formula>
    </cfRule>
  </conditionalFormatting>
  <conditionalFormatting sqref="G5:M12 G21:M33 O5:W12 O21:W33">
    <cfRule type="cellIs" dxfId="513" priority="129" stopIfTrue="1" operator="equal">
      <formula>G$3-2</formula>
    </cfRule>
  </conditionalFormatting>
  <conditionalFormatting sqref="H5:H12 H21:H33 J14:J19 F5:F12 F21:F33">
    <cfRule type="cellIs" dxfId="512" priority="124" stopIfTrue="1" operator="equal">
      <formula>F$3-1</formula>
    </cfRule>
  </conditionalFormatting>
  <conditionalFormatting sqref="H5:H33">
    <cfRule type="cellIs" dxfId="511" priority="118" stopIfTrue="1" operator="greaterThan">
      <formula>$H$3+2+$AH5</formula>
    </cfRule>
  </conditionalFormatting>
  <conditionalFormatting sqref="H13">
    <cfRule type="cellIs" dxfId="510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509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508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507" priority="44" stopIfTrue="1" operator="equal">
      <formula>H$3-2</formula>
    </cfRule>
  </conditionalFormatting>
  <conditionalFormatting sqref="I5:I33">
    <cfRule type="cellIs" dxfId="506" priority="43" stopIfTrue="1" operator="greaterThan">
      <formula>$I$3+2+AI5</formula>
    </cfRule>
  </conditionalFormatting>
  <conditionalFormatting sqref="I13">
    <cfRule type="cellIs" dxfId="505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504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503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502" priority="115" stopIfTrue="1" operator="equal">
      <formula>I$3-2</formula>
    </cfRule>
  </conditionalFormatting>
  <conditionalFormatting sqref="J5:J13">
    <cfRule type="cellIs" dxfId="501" priority="93" stopIfTrue="1" operator="equal">
      <formula>J$3-1</formula>
    </cfRule>
  </conditionalFormatting>
  <conditionalFormatting sqref="J5:J19">
    <cfRule type="cellIs" dxfId="500" priority="91" stopIfTrue="1" operator="greaterThan">
      <formula>$J$3+2+AJ5</formula>
    </cfRule>
  </conditionalFormatting>
  <conditionalFormatting sqref="J13">
    <cfRule type="cellIs" dxfId="499" priority="92" stopIfTrue="1" operator="equal">
      <formula>J$3-2</formula>
    </cfRule>
  </conditionalFormatting>
  <conditionalFormatting sqref="J20">
    <cfRule type="cellIs" dxfId="498" priority="55" stopIfTrue="1" operator="equal">
      <formula>J$3-2</formula>
    </cfRule>
  </conditionalFormatting>
  <conditionalFormatting sqref="J20:J33">
    <cfRule type="cellIs" dxfId="497" priority="54" stopIfTrue="1" operator="greaterThan">
      <formula>$J$3+2+AJ20</formula>
    </cfRule>
    <cfRule type="cellIs" dxfId="496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3">
    <cfRule type="cellIs" dxfId="495" priority="39" stopIfTrue="1" operator="greaterThan">
      <formula>$K$3+2+AK5</formula>
    </cfRule>
  </conditionalFormatting>
  <conditionalFormatting sqref="K20">
    <cfRule type="cellIs" dxfId="494" priority="40" stopIfTrue="1" operator="equal">
      <formula>K$3-2</formula>
    </cfRule>
    <cfRule type="cellIs" dxfId="493" priority="41" stopIfTrue="1" operator="equal">
      <formula>K$3-1</formula>
    </cfRule>
  </conditionalFormatting>
  <conditionalFormatting sqref="K13:M19">
    <cfRule type="cellIs" dxfId="492" priority="81" stopIfTrue="1" operator="equal">
      <formula>K$3-2</formula>
    </cfRule>
    <cfRule type="cellIs" dxfId="491" priority="82" stopIfTrue="1" operator="equal">
      <formula>K$3-1</formula>
    </cfRule>
  </conditionalFormatting>
  <conditionalFormatting sqref="L5:L33">
    <cfRule type="cellIs" dxfId="490" priority="35" stopIfTrue="1" operator="greaterThan">
      <formula>$L$3+2+AL5</formula>
    </cfRule>
  </conditionalFormatting>
  <conditionalFormatting sqref="L20">
    <cfRule type="cellIs" dxfId="489" priority="36" stopIfTrue="1" operator="equal">
      <formula>L$3-2</formula>
    </cfRule>
    <cfRule type="cellIs" dxfId="488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3">
    <cfRule type="cellIs" dxfId="487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486" priority="57" stopIfTrue="1" operator="greaterThan">
      <formula>$M$3+2+AM13</formula>
    </cfRule>
  </conditionalFormatting>
  <conditionalFormatting sqref="M20">
    <cfRule type="cellIs" dxfId="485" priority="58" stopIfTrue="1" operator="equal">
      <formula>M$3-2</formula>
    </cfRule>
    <cfRule type="cellIs" dxfId="484" priority="59" stopIfTrue="1" operator="equal">
      <formula>M$3-1</formula>
    </cfRule>
  </conditionalFormatting>
  <conditionalFormatting sqref="M20:M33">
    <cfRule type="cellIs" priority="60" operator="equal">
      <formula>M$3+2</formula>
    </cfRule>
  </conditionalFormatting>
  <conditionalFormatting sqref="O5:O33">
    <cfRule type="cellIs" dxfId="483" priority="24" stopIfTrue="1" operator="greaterThan">
      <formula>$O$3+2+AO5</formula>
    </cfRule>
  </conditionalFormatting>
  <conditionalFormatting sqref="O13:O20">
    <cfRule type="cellIs" dxfId="482" priority="25" stopIfTrue="1" operator="equal">
      <formula>O$3-1</formula>
    </cfRule>
    <cfRule type="cellIs" dxfId="481" priority="26" stopIfTrue="1" operator="equal">
      <formula>O$3-2</formula>
    </cfRule>
  </conditionalFormatting>
  <conditionalFormatting sqref="O5:W19">
    <cfRule type="cellIs" dxfId="480" priority="95" stopIfTrue="1" operator="equal">
      <formula>0</formula>
    </cfRule>
  </conditionalFormatting>
  <conditionalFormatting sqref="O20:W33">
    <cfRule type="cellIs" dxfId="479" priority="61" stopIfTrue="1" operator="equal">
      <formula>0</formula>
    </cfRule>
  </conditionalFormatting>
  <conditionalFormatting sqref="P5:P19">
    <cfRule type="cellIs" dxfId="478" priority="100" stopIfTrue="1" operator="greaterThan">
      <formula>$P$3+2+AP5</formula>
    </cfRule>
  </conditionalFormatting>
  <conditionalFormatting sqref="P13">
    <cfRule type="cellIs" dxfId="477" priority="101" stopIfTrue="1" operator="equal">
      <formula>P$3-2</formula>
    </cfRule>
    <cfRule type="cellIs" dxfId="476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475" priority="67" stopIfTrue="1" operator="equal">
      <formula>P$3-2</formula>
    </cfRule>
    <cfRule type="cellIs" dxfId="474" priority="68" stopIfTrue="1" operator="equal">
      <formula>P$3-1</formula>
    </cfRule>
    <cfRule type="cellIs" priority="69" stopIfTrue="1" operator="equal">
      <formula>P$3+2</formula>
    </cfRule>
  </conditionalFormatting>
  <conditionalFormatting sqref="P20:P33">
    <cfRule type="cellIs" dxfId="473" priority="66" stopIfTrue="1" operator="greaterThan">
      <formula>$P$3+2+AP20</formula>
    </cfRule>
  </conditionalFormatting>
  <conditionalFormatting sqref="P14:S19">
    <cfRule type="cellIs" dxfId="472" priority="126" stopIfTrue="1" operator="equal">
      <formula>P$3-2</formula>
    </cfRule>
    <cfRule type="cellIs" dxfId="471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470" priority="104" stopIfTrue="1" operator="greaterThan">
      <formula>$Q$3+2+AQ5</formula>
    </cfRule>
  </conditionalFormatting>
  <conditionalFormatting sqref="Q13">
    <cfRule type="cellIs" dxfId="469" priority="105" stopIfTrue="1" operator="equal">
      <formula>Q$3-2</formula>
    </cfRule>
    <cfRule type="cellIs" dxfId="468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467" priority="71" stopIfTrue="1" operator="equal">
      <formula>Q$3-2</formula>
    </cfRule>
    <cfRule type="cellIs" dxfId="466" priority="72" stopIfTrue="1" operator="equal">
      <formula>Q$3-1</formula>
    </cfRule>
    <cfRule type="cellIs" priority="73" stopIfTrue="1" operator="equal">
      <formula>Q$3+2</formula>
    </cfRule>
  </conditionalFormatting>
  <conditionalFormatting sqref="Q20:Q33">
    <cfRule type="cellIs" dxfId="465" priority="70" stopIfTrue="1" operator="greaterThan">
      <formula>$Q$3+2+AQ20</formula>
    </cfRule>
  </conditionalFormatting>
  <conditionalFormatting sqref="R5:R19">
    <cfRule type="cellIs" dxfId="464" priority="96" stopIfTrue="1" operator="greaterThan">
      <formula>$R$3+2+AR5</formula>
    </cfRule>
  </conditionalFormatting>
  <conditionalFormatting sqref="R13">
    <cfRule type="cellIs" dxfId="463" priority="97" stopIfTrue="1" operator="equal">
      <formula>R$3-2</formula>
    </cfRule>
    <cfRule type="cellIs" dxfId="462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461" priority="63" stopIfTrue="1" operator="equal">
      <formula>R$3-2</formula>
    </cfRule>
    <cfRule type="cellIs" dxfId="460" priority="64" stopIfTrue="1" operator="equal">
      <formula>R$3-1</formula>
    </cfRule>
    <cfRule type="cellIs" priority="65" stopIfTrue="1" operator="equal">
      <formula>R$3+2</formula>
    </cfRule>
  </conditionalFormatting>
  <conditionalFormatting sqref="R20:R33">
    <cfRule type="cellIs" dxfId="459" priority="62" stopIfTrue="1" operator="greaterThan">
      <formula>$R$3+2+AR20</formula>
    </cfRule>
  </conditionalFormatting>
  <conditionalFormatting sqref="S5:S19">
    <cfRule type="cellIs" dxfId="458" priority="108" stopIfTrue="1" operator="greaterThan">
      <formula>$S$3+2+AS5</formula>
    </cfRule>
  </conditionalFormatting>
  <conditionalFormatting sqref="S13">
    <cfRule type="cellIs" dxfId="457" priority="109" stopIfTrue="1" operator="equal">
      <formula>S$3-2</formula>
    </cfRule>
    <cfRule type="cellIs" dxfId="456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455" priority="75" stopIfTrue="1" operator="equal">
      <formula>S$3-2</formula>
    </cfRule>
    <cfRule type="cellIs" dxfId="454" priority="76" stopIfTrue="1" operator="equal">
      <formula>S$3-1</formula>
    </cfRule>
    <cfRule type="cellIs" priority="77" stopIfTrue="1" operator="equal">
      <formula>S$3+2</formula>
    </cfRule>
  </conditionalFormatting>
  <conditionalFormatting sqref="S20:S33">
    <cfRule type="cellIs" dxfId="453" priority="74" stopIfTrue="1" operator="greaterThan">
      <formula>$S$3+2+AS20</formula>
    </cfRule>
  </conditionalFormatting>
  <conditionalFormatting sqref="T5:T33">
    <cfRule type="cellIs" dxfId="452" priority="7" stopIfTrue="1" operator="greaterThan">
      <formula>$T$3+2+AT5</formula>
    </cfRule>
  </conditionalFormatting>
  <conditionalFormatting sqref="T20">
    <cfRule type="cellIs" dxfId="451" priority="8" stopIfTrue="1" operator="equal">
      <formula>T$3-2</formula>
    </cfRule>
    <cfRule type="cellIs" dxfId="450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449" priority="78" stopIfTrue="1" operator="equal">
      <formula>T$3-2</formula>
    </cfRule>
    <cfRule type="cellIs" dxfId="448" priority="79" stopIfTrue="1" operator="equal">
      <formula>T$3-1</formula>
    </cfRule>
    <cfRule type="cellIs" priority="80" stopIfTrue="1" operator="equal">
      <formula>T$3+2</formula>
    </cfRule>
  </conditionalFormatting>
  <conditionalFormatting sqref="U5:U33">
    <cfRule type="cellIs" dxfId="447" priority="20" stopIfTrue="1" operator="greaterThan">
      <formula>$U$3+2+AU5</formula>
    </cfRule>
  </conditionalFormatting>
  <conditionalFormatting sqref="U20">
    <cfRule type="cellIs" dxfId="446" priority="21" stopIfTrue="1" operator="equal">
      <formula>U$3-2</formula>
    </cfRule>
    <cfRule type="cellIs" dxfId="445" priority="22" stopIfTrue="1" operator="equal">
      <formula>U$3-1</formula>
    </cfRule>
    <cfRule type="cellIs" priority="23" stopIfTrue="1" operator="equal">
      <formula>U$3+2</formula>
    </cfRule>
  </conditionalFormatting>
  <conditionalFormatting sqref="V5:V33">
    <cfRule type="cellIs" dxfId="444" priority="16" stopIfTrue="1" operator="greaterThan">
      <formula>$V$3+2+AV5</formula>
    </cfRule>
  </conditionalFormatting>
  <conditionalFormatting sqref="V20">
    <cfRule type="cellIs" dxfId="443" priority="17" stopIfTrue="1" operator="equal">
      <formula>V$3-2</formula>
    </cfRule>
    <cfRule type="cellIs" dxfId="442" priority="18" stopIfTrue="1" operator="equal">
      <formula>V$3-1</formula>
    </cfRule>
    <cfRule type="cellIs" priority="19" stopIfTrue="1" operator="equal">
      <formula>V$3+2</formula>
    </cfRule>
  </conditionalFormatting>
  <conditionalFormatting sqref="W5:W33">
    <cfRule type="cellIs" dxfId="441" priority="12" stopIfTrue="1" operator="greaterThan">
      <formula>$W$3+2+AW5</formula>
    </cfRule>
  </conditionalFormatting>
  <conditionalFormatting sqref="W20">
    <cfRule type="cellIs" dxfId="440" priority="13" stopIfTrue="1" operator="equal">
      <formula>W$3-2</formula>
    </cfRule>
    <cfRule type="cellIs" dxfId="439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438" priority="112" operator="equal">
      <formula>0</formula>
    </cfRule>
  </conditionalFormatting>
  <conditionalFormatting sqref="Y5:Y33 Y2">
    <cfRule type="cellIs" dxfId="437" priority="136" operator="lessThanOrEqual">
      <formula>$Y$2</formula>
    </cfRule>
  </conditionalFormatting>
  <conditionalFormatting sqref="Y5:Y33">
    <cfRule type="cellIs" dxfId="436" priority="133" operator="equal">
      <formula>0</formula>
    </cfRule>
  </conditionalFormatting>
  <conditionalFormatting sqref="Y20">
    <cfRule type="cellIs" dxfId="435" priority="6" stopIfTrue="1" operator="equal">
      <formula>0</formula>
    </cfRule>
  </conditionalFormatting>
  <conditionalFormatting sqref="Y35:Y1048576">
    <cfRule type="cellIs" dxfId="434" priority="5" operator="equal">
      <formula>0</formula>
    </cfRule>
  </conditionalFormatting>
  <conditionalFormatting sqref="Z2 Z5:Z33">
    <cfRule type="cellIs" dxfId="433" priority="125" operator="equal">
      <formula>0</formula>
    </cfRule>
    <cfRule type="cellIs" dxfId="432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431" priority="2" operator="lessThanOrEqual">
      <formula>-7</formula>
    </cfRule>
  </conditionalFormatting>
  <conditionalFormatting sqref="AA5:AA33">
    <cfRule type="cellIs" dxfId="430" priority="3" stopIfTrue="1" operator="lessThan">
      <formula>-10</formula>
    </cfRule>
    <cfRule type="cellIs" dxfId="429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3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hyperlinks>
    <hyperlink ref="A3" r:id="rId1" xr:uid="{00000000-0004-0000-0E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pane ySplit="1" topLeftCell="A2" activePane="bottomLeft" state="frozen"/>
      <selection activeCell="A3" sqref="A3"/>
      <selection pane="bottomLeft" activeCell="F14" sqref="F14"/>
    </sheetView>
  </sheetViews>
  <sheetFormatPr defaultColWidth="9.08984375" defaultRowHeight="12.5" x14ac:dyDescent="0.25"/>
  <cols>
    <col min="1" max="1" width="10.26953125" style="11" customWidth="1"/>
    <col min="2" max="2" width="19.6328125" customWidth="1"/>
    <col min="3" max="3" width="10.6328125" style="12" customWidth="1"/>
    <col min="4" max="4" width="18.08984375" style="12" customWidth="1"/>
    <col min="5" max="7" width="6" style="12" customWidth="1"/>
    <col min="8" max="8" width="7.26953125" style="13" customWidth="1"/>
    <col min="9" max="9" width="18.36328125" customWidth="1"/>
    <col min="10" max="10" width="6" style="12" customWidth="1"/>
    <col min="11" max="11" width="7.26953125" style="13" customWidth="1"/>
  </cols>
  <sheetData>
    <row r="1" spans="1:11" s="14" customFormat="1" ht="13" x14ac:dyDescent="0.3">
      <c r="A1" s="15" t="s">
        <v>0</v>
      </c>
      <c r="B1" s="16" t="s">
        <v>3</v>
      </c>
      <c r="C1" s="16" t="s">
        <v>4</v>
      </c>
      <c r="D1" s="16" t="s">
        <v>5</v>
      </c>
      <c r="E1" s="16" t="s">
        <v>6</v>
      </c>
      <c r="F1" s="16" t="s">
        <v>7</v>
      </c>
      <c r="G1" s="16" t="s">
        <v>8</v>
      </c>
      <c r="H1" s="17" t="s">
        <v>9</v>
      </c>
      <c r="I1" s="16" t="s">
        <v>10</v>
      </c>
      <c r="J1" s="16" t="s">
        <v>6</v>
      </c>
      <c r="K1" s="18" t="s">
        <v>9</v>
      </c>
    </row>
    <row r="2" spans="1:11" x14ac:dyDescent="0.25">
      <c r="A2" s="19">
        <v>45749</v>
      </c>
      <c r="B2" s="20" t="s">
        <v>11</v>
      </c>
      <c r="C2" s="21">
        <v>14</v>
      </c>
      <c r="D2" s="20" t="s">
        <v>12</v>
      </c>
      <c r="E2" s="22">
        <v>87</v>
      </c>
      <c r="F2" s="22">
        <v>14</v>
      </c>
      <c r="G2" s="22">
        <v>73</v>
      </c>
      <c r="H2" s="22">
        <f>COUNTIF($D$2:D2,D2)</f>
        <v>1</v>
      </c>
      <c r="I2" s="20" t="s">
        <v>12</v>
      </c>
      <c r="J2" s="21">
        <v>87</v>
      </c>
      <c r="K2" s="21">
        <f>COUNTIF($I$2:I2,I2)</f>
        <v>1</v>
      </c>
    </row>
    <row r="3" spans="1:11" x14ac:dyDescent="0.25">
      <c r="A3" s="19">
        <v>45756</v>
      </c>
      <c r="B3" s="364" t="s">
        <v>62</v>
      </c>
      <c r="C3" s="21">
        <v>12</v>
      </c>
      <c r="D3" s="365" t="s">
        <v>21</v>
      </c>
      <c r="E3" s="21">
        <v>87</v>
      </c>
      <c r="F3" s="21">
        <v>22</v>
      </c>
      <c r="G3" s="21">
        <v>65</v>
      </c>
      <c r="H3" s="22">
        <f>COUNTIF($D$2:D3,D3)</f>
        <v>1</v>
      </c>
      <c r="I3" s="365" t="s">
        <v>33</v>
      </c>
      <c r="J3" s="21">
        <v>80</v>
      </c>
      <c r="K3" s="21">
        <f>COUNTIF($I$2:I3,I3)</f>
        <v>1</v>
      </c>
    </row>
    <row r="4" spans="1:11" x14ac:dyDescent="0.25">
      <c r="A4" s="23">
        <v>45763</v>
      </c>
      <c r="B4" s="24" t="s">
        <v>58</v>
      </c>
      <c r="C4" s="25">
        <v>15</v>
      </c>
      <c r="D4" s="24" t="s">
        <v>22</v>
      </c>
      <c r="E4" s="25">
        <v>82</v>
      </c>
      <c r="F4" s="25">
        <v>13</v>
      </c>
      <c r="G4" s="25">
        <v>69</v>
      </c>
      <c r="H4" s="22">
        <f>COUNTIF($D$2:D4,D4)</f>
        <v>1</v>
      </c>
      <c r="I4" s="26" t="s">
        <v>22</v>
      </c>
      <c r="J4" s="27">
        <v>82</v>
      </c>
      <c r="K4" s="21">
        <f>COUNTIF($I$2:I4,I4)</f>
        <v>1</v>
      </c>
    </row>
    <row r="5" spans="1:11" x14ac:dyDescent="0.25">
      <c r="A5" s="406">
        <v>45770</v>
      </c>
      <c r="B5" s="28" t="s">
        <v>80</v>
      </c>
      <c r="C5" s="22">
        <v>13</v>
      </c>
      <c r="D5" s="28" t="s">
        <v>33</v>
      </c>
      <c r="E5" s="22">
        <v>82</v>
      </c>
      <c r="F5" s="22">
        <v>14</v>
      </c>
      <c r="G5" s="22">
        <v>68</v>
      </c>
      <c r="H5" s="22">
        <f>COUNTIF($D$2:D5,D5)</f>
        <v>1</v>
      </c>
      <c r="I5" s="28" t="s">
        <v>12</v>
      </c>
      <c r="J5" s="22">
        <v>79</v>
      </c>
      <c r="K5" s="21">
        <f>COUNTIF($I$2:I5,I5)</f>
        <v>2</v>
      </c>
    </row>
    <row r="6" spans="1:11" x14ac:dyDescent="0.25">
      <c r="A6" s="407">
        <v>45777</v>
      </c>
      <c r="B6" s="408" t="s">
        <v>75</v>
      </c>
      <c r="C6" s="409">
        <v>15</v>
      </c>
      <c r="D6" s="28" t="s">
        <v>25</v>
      </c>
      <c r="E6" s="22">
        <v>82</v>
      </c>
      <c r="F6" s="22">
        <v>16</v>
      </c>
      <c r="G6" s="22">
        <v>66</v>
      </c>
      <c r="H6" s="22">
        <f>COUNTIF($D$2:D6,D6)</f>
        <v>1</v>
      </c>
      <c r="I6" s="408" t="s">
        <v>12</v>
      </c>
      <c r="J6" s="409">
        <v>81</v>
      </c>
      <c r="K6" s="370">
        <f>COUNTIF($I$2:I6,I6)</f>
        <v>3</v>
      </c>
    </row>
    <row r="7" spans="1:11" x14ac:dyDescent="0.25">
      <c r="A7" s="407"/>
      <c r="B7" s="408"/>
      <c r="C7" s="409"/>
      <c r="D7" s="28" t="s">
        <v>37</v>
      </c>
      <c r="E7" s="22">
        <v>85</v>
      </c>
      <c r="F7" s="22">
        <v>19</v>
      </c>
      <c r="G7" s="22">
        <v>66</v>
      </c>
      <c r="H7" s="22">
        <f>COUNTIF($D$2:D6,D6)</f>
        <v>1</v>
      </c>
      <c r="I7" s="408"/>
      <c r="J7" s="409"/>
      <c r="K7" s="371"/>
    </row>
    <row r="8" spans="1:11" ht="13" x14ac:dyDescent="0.3">
      <c r="B8" s="30" t="s">
        <v>13</v>
      </c>
      <c r="C8" s="31">
        <f>AVERAGE(C2:C7)</f>
        <v>13.8</v>
      </c>
      <c r="D8" s="31"/>
      <c r="I8" s="31"/>
      <c r="J8" s="31">
        <f>AVERAGE(J2:J7)</f>
        <v>81.8</v>
      </c>
      <c r="K8" s="31">
        <f>AVERAGE(K2:K7)</f>
        <v>1.6</v>
      </c>
    </row>
    <row r="45" spans="1:11" s="32" customFormat="1" ht="13" x14ac:dyDescent="0.3">
      <c r="A45" s="11"/>
      <c r="C45" s="12"/>
      <c r="D45" s="12"/>
      <c r="E45" s="12"/>
      <c r="F45" s="12"/>
      <c r="G45" s="12"/>
      <c r="H45" s="13"/>
      <c r="J45" s="12"/>
      <c r="K45" s="13"/>
    </row>
  </sheetData>
  <mergeCells count="6">
    <mergeCell ref="K6:K7"/>
    <mergeCell ref="A6:A7"/>
    <mergeCell ref="B6:B7"/>
    <mergeCell ref="C6:C7"/>
    <mergeCell ref="I6:I7"/>
    <mergeCell ref="J6:J7"/>
  </mergeCells>
  <conditionalFormatting sqref="K1:K6 K8:K1048576">
    <cfRule type="cellIs" dxfId="1606" priority="1" operator="equal">
      <formula>0</formula>
    </cfRule>
  </conditionalFormatting>
  <pageMargins left="0.74791700000000005" right="0.74791700000000005" top="0.98402800000000012" bottom="0.98402800000000012" header="0.51111100000000009" footer="0.51111100000000009"/>
  <pageSetup paperSize="9" fitToWidth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W38"/>
  <sheetViews>
    <sheetView workbookViewId="0">
      <pane xSplit="3" ySplit="3" topLeftCell="D4" activePane="bottomRight" state="frozen"/>
      <selection activeCell="D4" sqref="D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74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0">
        <v>117</v>
      </c>
      <c r="D2" s="201">
        <v>126</v>
      </c>
      <c r="E2" s="202">
        <v>3</v>
      </c>
      <c r="F2" s="202">
        <v>1</v>
      </c>
      <c r="G2" s="202">
        <v>11</v>
      </c>
      <c r="H2" s="202">
        <v>17</v>
      </c>
      <c r="I2" s="202">
        <v>5</v>
      </c>
      <c r="J2" s="202">
        <v>15</v>
      </c>
      <c r="K2" s="202">
        <v>7</v>
      </c>
      <c r="L2" s="202">
        <v>9</v>
      </c>
      <c r="M2" s="202">
        <v>13</v>
      </c>
      <c r="N2" s="203"/>
      <c r="O2" s="202">
        <v>2</v>
      </c>
      <c r="P2" s="202">
        <v>14</v>
      </c>
      <c r="Q2" s="202">
        <v>4</v>
      </c>
      <c r="R2" s="202">
        <v>18</v>
      </c>
      <c r="S2" s="202">
        <v>6</v>
      </c>
      <c r="T2" s="202">
        <v>10</v>
      </c>
      <c r="U2" s="202">
        <v>16</v>
      </c>
      <c r="V2" s="202">
        <v>8</v>
      </c>
      <c r="W2" s="202">
        <v>12</v>
      </c>
      <c r="X2" s="135"/>
      <c r="Y2" s="143">
        <f>MIN(Y5:Y33)</f>
        <v>0</v>
      </c>
      <c r="Z2" s="144">
        <f>MIN(Z5:Z33)</f>
        <v>-29</v>
      </c>
      <c r="AA2" s="204">
        <v>67.900000000000006</v>
      </c>
      <c r="AB2" s="205">
        <v>70.5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136</v>
      </c>
      <c r="B3" s="206">
        <v>70</v>
      </c>
      <c r="C3" s="207">
        <v>121</v>
      </c>
      <c r="D3" s="151">
        <v>116</v>
      </c>
      <c r="E3" s="152">
        <v>5</v>
      </c>
      <c r="F3" s="153">
        <v>4</v>
      </c>
      <c r="G3" s="152">
        <v>4</v>
      </c>
      <c r="H3" s="152">
        <v>3</v>
      </c>
      <c r="I3" s="152">
        <v>4</v>
      </c>
      <c r="J3" s="152">
        <v>3</v>
      </c>
      <c r="K3" s="152">
        <v>4</v>
      </c>
      <c r="L3" s="152">
        <v>4</v>
      </c>
      <c r="M3" s="152">
        <v>4</v>
      </c>
      <c r="N3" s="154">
        <f>SUM(E3:M3)</f>
        <v>35</v>
      </c>
      <c r="O3" s="152">
        <v>4</v>
      </c>
      <c r="P3" s="152">
        <v>3</v>
      </c>
      <c r="Q3" s="152">
        <v>4</v>
      </c>
      <c r="R3" s="152">
        <v>3</v>
      </c>
      <c r="S3" s="152">
        <v>5</v>
      </c>
      <c r="T3" s="152">
        <v>4</v>
      </c>
      <c r="U3" s="152">
        <v>3</v>
      </c>
      <c r="V3" s="152">
        <v>5</v>
      </c>
      <c r="W3" s="152">
        <v>4</v>
      </c>
      <c r="X3" s="155">
        <f>SUM(O3:W3)</f>
        <v>35</v>
      </c>
      <c r="Y3" s="154">
        <f>SUM(N3,X3)</f>
        <v>70</v>
      </c>
      <c r="Z3" s="156">
        <f>MIN(Z4:Z51)</f>
        <v>-29</v>
      </c>
      <c r="AA3" s="157">
        <v>67.900000000000006</v>
      </c>
      <c r="AB3" s="157">
        <v>65.599999999999994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3</v>
      </c>
      <c r="F4" s="164">
        <v>1</v>
      </c>
      <c r="G4" s="163">
        <v>11</v>
      </c>
      <c r="H4" s="163">
        <v>17</v>
      </c>
      <c r="I4" s="163">
        <v>5</v>
      </c>
      <c r="J4" s="163">
        <v>15</v>
      </c>
      <c r="K4" s="163">
        <v>7</v>
      </c>
      <c r="L4" s="163">
        <v>9</v>
      </c>
      <c r="M4" s="163">
        <v>13</v>
      </c>
      <c r="N4" s="165"/>
      <c r="O4" s="166">
        <v>2</v>
      </c>
      <c r="P4" s="163">
        <v>14</v>
      </c>
      <c r="Q4" s="163">
        <v>4</v>
      </c>
      <c r="R4" s="166">
        <v>18</v>
      </c>
      <c r="S4" s="163">
        <v>6</v>
      </c>
      <c r="T4" s="163">
        <v>10</v>
      </c>
      <c r="U4" s="163">
        <v>16</v>
      </c>
      <c r="V4" s="163">
        <v>8</v>
      </c>
      <c r="W4" s="163">
        <v>12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22.2</v>
      </c>
      <c r="C5" s="173">
        <f t="shared" ref="C5:C33" si="0">_xlfn.IFS($A$5:$A$33="Andi Grant",ROUND($B$5:$B$33*($C$2/113)-($B$3-$AA$2),0),$A$5:$A$33&lt;&gt;"Andi Grant",ROUND($B$5:$B$33*($C$3/113)-($B$3-$AA$3),0))</f>
        <v>22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>
        <f t="shared" ref="Y5:Y33" si="2">SUM(N5+X5)</f>
        <v>0</v>
      </c>
      <c r="Z5" s="179">
        <f t="shared" ref="Z5:Z33" si="3">IF(AC5&lt;37,(SUM(ROUND(Y5-AC5,0))),"")</f>
        <v>-22</v>
      </c>
      <c r="AA5" s="180">
        <f t="shared" ref="AA5:AA33" si="4">IF(X5&gt;0,ROUND(Y5-($AC$5:$AC$33+$B$3),0),0)</f>
        <v>0</v>
      </c>
      <c r="AC5" s="181">
        <f t="shared" ref="AC5:AC33" si="5">IF(D5&gt;0,D5,C5)</f>
        <v>22</v>
      </c>
      <c r="AD5" s="182"/>
      <c r="AE5" s="183">
        <f>HLOOKUP($AC5,HH!$A$2:$AP$20,E$4+1)</f>
        <v>2</v>
      </c>
      <c r="AF5" s="183">
        <f>HLOOKUP($AC5,HH!$A$2:$AP$20,F$4+1)</f>
        <v>2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1</v>
      </c>
      <c r="AN5" s="183"/>
      <c r="AO5" s="183">
        <f>HLOOKUP($AC5,HH!$A$2:$AP$20,O$4+1)</f>
        <v>2</v>
      </c>
      <c r="AP5" s="183">
        <f>HLOOKUP($AC5,HH!$A$2:$AP$20,P$4+1)</f>
        <v>1</v>
      </c>
      <c r="AQ5" s="183">
        <f>HLOOKUP($AC5,HH!$A$2:$AP$20,Q$4+1)</f>
        <v>2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8</v>
      </c>
      <c r="D6" s="173">
        <f t="shared" ref="D6:D32" si="6">_xlfn.IFS($A$5:$A$33="Andi Grant",ROUND($B$5:$B$33*($D$2/113)-($B$3-$AB$2),0),$A$5:$A$33&lt;&gt;"Andi Grant",ROUND($B$5:$B$33*($D$3/113)-($B$3-$AB$3),0))</f>
        <v>12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>
        <f t="shared" si="2"/>
        <v>0</v>
      </c>
      <c r="Z6" s="179">
        <f t="shared" si="3"/>
        <v>-12</v>
      </c>
      <c r="AA6" s="180">
        <f t="shared" si="4"/>
        <v>0</v>
      </c>
      <c r="AC6" s="181">
        <f t="shared" si="5"/>
        <v>12</v>
      </c>
      <c r="AD6" s="182"/>
      <c r="AE6" s="183">
        <f>HLOOKUP($AC6,HH!$A$2:$AP$20,E$4+1)</f>
        <v>1</v>
      </c>
      <c r="AF6" s="183">
        <f>HLOOKUP($AC6,HH!$A$2:$AP$20,F$4+1)</f>
        <v>1</v>
      </c>
      <c r="AG6" s="183">
        <f>HLOOKUP($AC6,HH!$A$2:$AP$20,G$4+1)</f>
        <v>1</v>
      </c>
      <c r="AH6" s="183">
        <f>HLOOKUP($AC6,HH!$A$2:$AP$20,H$4+1)</f>
        <v>0</v>
      </c>
      <c r="AI6" s="183">
        <f>HLOOKUP($AC6,HH!$A$2:$AP$20,I$4+1)</f>
        <v>1</v>
      </c>
      <c r="AJ6" s="183">
        <f>HLOOKUP($AC6,HH!$A$2:$AP$20,J$4+1)</f>
        <v>0</v>
      </c>
      <c r="AK6" s="183">
        <f>HLOOKUP($AC6,HH!$A$2:$AP$20,K$4+1)</f>
        <v>1</v>
      </c>
      <c r="AL6" s="183">
        <f>HLOOKUP($AC6,HH!$A$2:$AP$20,L$4+1)</f>
        <v>1</v>
      </c>
      <c r="AM6" s="183">
        <f>HLOOKUP($AC6,HH!$A$2:$AP$20,M$4+1)</f>
        <v>0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1</v>
      </c>
      <c r="AR6" s="183">
        <f>HLOOKUP($AC6,HH!$A$2:$AP$20,R$4+1)</f>
        <v>0</v>
      </c>
      <c r="AS6" s="183">
        <f>HLOOKUP($AC6,HH!$A$2:$AP$20,S$4+1)</f>
        <v>1</v>
      </c>
      <c r="AT6" s="183">
        <f>HLOOKUP($AC6,HH!$A$2:$AP$20,T$4+1)</f>
        <v>1</v>
      </c>
      <c r="AU6" s="183">
        <f>HLOOKUP($AC6,HH!$A$2:$AP$20,U$4+1)</f>
        <v>0</v>
      </c>
      <c r="AV6" s="183">
        <f>HLOOKUP($AC6,HH!$A$2:$AP$20,V$4+1)</f>
        <v>1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26.2</v>
      </c>
      <c r="C7" s="173">
        <f t="shared" si="0"/>
        <v>26</v>
      </c>
      <c r="D7" s="173">
        <f t="shared" si="6"/>
        <v>22</v>
      </c>
      <c r="E7" s="174">
        <v>7</v>
      </c>
      <c r="F7" s="175">
        <v>7</v>
      </c>
      <c r="G7" s="174">
        <v>4</v>
      </c>
      <c r="H7" s="174">
        <v>4</v>
      </c>
      <c r="I7" s="174">
        <v>4</v>
      </c>
      <c r="J7" s="174">
        <v>4</v>
      </c>
      <c r="K7" s="174">
        <v>6</v>
      </c>
      <c r="L7" s="174">
        <v>5</v>
      </c>
      <c r="M7" s="174">
        <v>6</v>
      </c>
      <c r="N7" s="134">
        <f t="shared" si="7"/>
        <v>47</v>
      </c>
      <c r="O7" s="176">
        <v>5</v>
      </c>
      <c r="P7" s="174">
        <v>5</v>
      </c>
      <c r="Q7" s="174">
        <v>8</v>
      </c>
      <c r="R7" s="174">
        <v>4</v>
      </c>
      <c r="S7" s="174">
        <v>7</v>
      </c>
      <c r="T7" s="176">
        <v>6</v>
      </c>
      <c r="U7" s="174">
        <v>3</v>
      </c>
      <c r="V7" s="174">
        <v>6</v>
      </c>
      <c r="W7" s="176">
        <v>5</v>
      </c>
      <c r="X7" s="177">
        <f t="shared" si="1"/>
        <v>49</v>
      </c>
      <c r="Y7" s="178">
        <f t="shared" si="2"/>
        <v>96</v>
      </c>
      <c r="Z7" s="179">
        <f t="shared" si="3"/>
        <v>74</v>
      </c>
      <c r="AA7" s="180">
        <f t="shared" si="4"/>
        <v>4</v>
      </c>
      <c r="AC7" s="181">
        <f t="shared" si="5"/>
        <v>22</v>
      </c>
      <c r="AD7" s="182">
        <v>1</v>
      </c>
      <c r="AE7" s="183">
        <f>HLOOKUP($AC7,HH!$A$2:$AP$20,E$4+1)</f>
        <v>2</v>
      </c>
      <c r="AF7" s="183">
        <f>HLOOKUP($AC7,HH!$A$2:$AP$20,F$4+1)</f>
        <v>2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1</v>
      </c>
      <c r="AL7" s="183">
        <f>HLOOKUP($AC7,HH!$A$2:$AP$20,L$4+1)</f>
        <v>1</v>
      </c>
      <c r="AM7" s="183">
        <f>HLOOKUP($AC7,HH!$A$2:$AP$20,M$4+1)</f>
        <v>1</v>
      </c>
      <c r="AN7" s="183"/>
      <c r="AO7" s="183">
        <f>HLOOKUP($AC7,HH!$A$2:$AP$20,O$4+1)</f>
        <v>2</v>
      </c>
      <c r="AP7" s="183">
        <f>HLOOKUP($AC7,HH!$A$2:$AP$20,P$4+1)</f>
        <v>1</v>
      </c>
      <c r="AQ7" s="183">
        <f>HLOOKUP($AC7,HH!$A$2:$AP$20,Q$4+1)</f>
        <v>2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29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>
        <f t="shared" si="2"/>
        <v>0</v>
      </c>
      <c r="Z8" s="179">
        <f t="shared" si="3"/>
        <v>-29</v>
      </c>
      <c r="AA8" s="180">
        <f t="shared" si="4"/>
        <v>0</v>
      </c>
      <c r="AC8" s="181">
        <f t="shared" si="5"/>
        <v>29</v>
      </c>
      <c r="AD8" s="182"/>
      <c r="AE8" s="183">
        <f>HLOOKUP($AC8,HH!$A$2:$AP$20,E$4+1)</f>
        <v>2</v>
      </c>
      <c r="AF8" s="183">
        <f>HLOOKUP($AC8,HH!$A$2:$AP$20,F$4+1)</f>
        <v>2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2</v>
      </c>
      <c r="AJ8" s="183">
        <f>HLOOKUP($AC8,HH!$A$2:$AP$20,J$4+1)</f>
        <v>1</v>
      </c>
      <c r="AK8" s="183">
        <f>HLOOKUP($AC8,HH!$A$2:$AP$20,K$4+1)</f>
        <v>2</v>
      </c>
      <c r="AL8" s="183">
        <f>HLOOKUP($AC8,HH!$A$2:$AP$20,L$4+1)</f>
        <v>2</v>
      </c>
      <c r="AM8" s="183">
        <f>HLOOKUP($AC8,HH!$A$2:$AP$20,M$4+1)</f>
        <v>1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2</v>
      </c>
      <c r="AR8" s="183">
        <f>HLOOKUP($AC8,HH!$A$2:$AP$20,R$4+1)</f>
        <v>1</v>
      </c>
      <c r="AS8" s="183">
        <f>HLOOKUP($AC8,HH!$A$2:$AP$20,S$4+1)</f>
        <v>2</v>
      </c>
      <c r="AT8" s="183">
        <f>HLOOKUP($AC8,HH!$A$2:$AP$20,T$4+1)</f>
        <v>2</v>
      </c>
      <c r="AU8" s="183">
        <f>HLOOKUP($AC8,HH!$A$2:$AP$20,U$4+1)</f>
        <v>1</v>
      </c>
      <c r="AV8" s="183">
        <f>HLOOKUP($AC8,HH!$A$2:$AP$20,V$4+1)</f>
        <v>2</v>
      </c>
      <c r="AW8" s="183">
        <f>HLOOKUP($AC8,HH!$A$2:$AP$20,W$4+1)</f>
        <v>1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15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>
        <f t="shared" si="2"/>
        <v>0</v>
      </c>
      <c r="Z9" s="179">
        <f t="shared" si="3"/>
        <v>-15</v>
      </c>
      <c r="AA9" s="180">
        <f t="shared" si="4"/>
        <v>0</v>
      </c>
      <c r="AC9" s="181">
        <f t="shared" si="5"/>
        <v>15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1</v>
      </c>
      <c r="AH9" s="183">
        <f>HLOOKUP($AC9,HH!$A$2:$AP$20,H$4+1)</f>
        <v>0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1</v>
      </c>
      <c r="AQ9" s="183">
        <f>HLOOKUP($AC9,HH!$A$2:$AP$20,Q$4+1)</f>
        <v>1</v>
      </c>
      <c r="AR9" s="183">
        <f>HLOOKUP($AC9,HH!$A$2:$AP$20,R$4+1)</f>
        <v>0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0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11</v>
      </c>
      <c r="D10" s="173">
        <v>0</v>
      </c>
      <c r="E10" s="174"/>
      <c r="F10" s="175"/>
      <c r="G10" s="174"/>
      <c r="H10" s="174"/>
      <c r="I10" s="174"/>
      <c r="J10" s="174"/>
      <c r="K10" s="174"/>
      <c r="L10" s="174"/>
      <c r="M10" s="174"/>
      <c r="N10" s="134">
        <f t="shared" si="7"/>
        <v>0</v>
      </c>
      <c r="O10" s="176"/>
      <c r="P10" s="174"/>
      <c r="Q10" s="174"/>
      <c r="R10" s="174"/>
      <c r="S10" s="174"/>
      <c r="T10" s="174"/>
      <c r="U10" s="174"/>
      <c r="V10" s="174"/>
      <c r="W10" s="176"/>
      <c r="X10" s="177">
        <f t="shared" si="1"/>
        <v>0</v>
      </c>
      <c r="Y10" s="178">
        <f t="shared" si="2"/>
        <v>0</v>
      </c>
      <c r="Z10" s="179">
        <f t="shared" si="3"/>
        <v>-11</v>
      </c>
      <c r="AA10" s="180">
        <f t="shared" si="4"/>
        <v>0</v>
      </c>
      <c r="AC10" s="181">
        <f t="shared" si="5"/>
        <v>11</v>
      </c>
      <c r="AD10" s="182"/>
      <c r="AE10" s="183">
        <f>HLOOKUP($AC10,HH!$A$2:$AP$20,E$4+1)</f>
        <v>1</v>
      </c>
      <c r="AF10" s="183">
        <f>HLOOKUP($AC10,HH!$A$2:$AP$20,F$4+1)</f>
        <v>1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1</v>
      </c>
      <c r="AJ10" s="183">
        <f>HLOOKUP($AC10,HH!$A$2:$AP$20,J$4+1)</f>
        <v>0</v>
      </c>
      <c r="AK10" s="183">
        <f>HLOOKUP($AC10,HH!$A$2:$AP$20,K$4+1)</f>
        <v>1</v>
      </c>
      <c r="AL10" s="183">
        <f>HLOOKUP($AC10,HH!$A$2:$AP$20,L$4+1)</f>
        <v>1</v>
      </c>
      <c r="AM10" s="183">
        <f>HLOOKUP($AC10,HH!$A$2:$AP$20,M$4+1)</f>
        <v>0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1</v>
      </c>
      <c r="AR10" s="183">
        <f>HLOOKUP($AC10,HH!$A$2:$AP$20,R$4+1)</f>
        <v>0</v>
      </c>
      <c r="AS10" s="183">
        <f>HLOOKUP($AC10,HH!$A$2:$AP$20,S$4+1)</f>
        <v>1</v>
      </c>
      <c r="AT10" s="183">
        <f>HLOOKUP($AC10,HH!$A$2:$AP$20,T$4+1)</f>
        <v>1</v>
      </c>
      <c r="AU10" s="183">
        <f>HLOOKUP($AC10,HH!$A$2:$AP$20,U$4+1)</f>
        <v>0</v>
      </c>
      <c r="AV10" s="183">
        <f>HLOOKUP($AC10,HH!$A$2:$AP$20,V$4+1)</f>
        <v>1</v>
      </c>
      <c r="AW10" s="183">
        <f>HLOOKUP($AC10,HH!$A$2:$AP$20,W$4+1)</f>
        <v>0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>
        <f>SUM(N11+X11)</f>
        <v>0</v>
      </c>
      <c r="Z11" s="179">
        <f t="shared" si="3"/>
        <v>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3</v>
      </c>
      <c r="AF11" s="183">
        <f>HLOOKUP($AC11,HH!$A$2:$AP$20,F$4+1)</f>
        <v>1</v>
      </c>
      <c r="AG11" s="183">
        <f>HLOOKUP($AC11,HH!$A$2:$AP$20,G$4+1)</f>
        <v>11</v>
      </c>
      <c r="AH11" s="183">
        <f>HLOOKUP($AC11,HH!$A$2:$AP$20,H$4+1)</f>
        <v>17</v>
      </c>
      <c r="AI11" s="183">
        <f>HLOOKUP($AC11,HH!$A$2:$AP$20,I$4+1)</f>
        <v>5</v>
      </c>
      <c r="AJ11" s="183">
        <f>HLOOKUP($AC11,HH!$A$2:$AP$20,J$4+1)</f>
        <v>15</v>
      </c>
      <c r="AK11" s="183">
        <f>HLOOKUP($AC11,HH!$A$2:$AP$20,K$4+1)</f>
        <v>7</v>
      </c>
      <c r="AL11" s="183">
        <f>HLOOKUP($AC11,HH!$A$2:$AP$20,L$4+1)</f>
        <v>9</v>
      </c>
      <c r="AM11" s="183">
        <f>HLOOKUP($AC11,HH!$A$2:$AP$20,M$4+1)</f>
        <v>13</v>
      </c>
      <c r="AN11" s="183"/>
      <c r="AO11" s="183">
        <f>HLOOKUP($AC11,HH!$A$2:$AP$20,O$4+1)</f>
        <v>2</v>
      </c>
      <c r="AP11" s="183">
        <f>HLOOKUP($AC11,HH!$A$2:$AP$20,P$4+1)</f>
        <v>14</v>
      </c>
      <c r="AQ11" s="183">
        <f>HLOOKUP($AC11,HH!$A$2:$AP$20,Q$4+1)</f>
        <v>4</v>
      </c>
      <c r="AR11" s="183">
        <f>HLOOKUP($AC11,HH!$A$2:$AP$20,R$4+1)</f>
        <v>18</v>
      </c>
      <c r="AS11" s="183">
        <f>HLOOKUP($AC11,HH!$A$2:$AP$20,S$4+1)</f>
        <v>6</v>
      </c>
      <c r="AT11" s="183">
        <f>HLOOKUP($AC11,HH!$A$2:$AP$20,T$4+1)</f>
        <v>10</v>
      </c>
      <c r="AU11" s="183">
        <f>HLOOKUP($AC11,HH!$A$2:$AP$20,U$4+1)</f>
        <v>16</v>
      </c>
      <c r="AV11" s="183">
        <f>HLOOKUP($AC11,HH!$A$2:$AP$20,V$4+1)</f>
        <v>8</v>
      </c>
      <c r="AW11" s="183">
        <f>HLOOKUP($AC11,HH!$A$2:$AP$20,W$4+1)</f>
        <v>12</v>
      </c>
    </row>
    <row r="12" spans="1:49" ht="13.65" customHeight="1" x14ac:dyDescent="0.25">
      <c r="A12" s="185" t="s">
        <v>27</v>
      </c>
      <c r="B12" s="186">
        <v>26.8</v>
      </c>
      <c r="C12" s="173">
        <f t="shared" si="0"/>
        <v>27</v>
      </c>
      <c r="D12" s="173">
        <f t="shared" si="6"/>
        <v>23</v>
      </c>
      <c r="E12" s="174">
        <v>6</v>
      </c>
      <c r="F12" s="175">
        <v>5</v>
      </c>
      <c r="G12" s="174">
        <v>5</v>
      </c>
      <c r="H12" s="174">
        <v>3</v>
      </c>
      <c r="I12" s="174">
        <v>7</v>
      </c>
      <c r="J12" s="174">
        <v>5</v>
      </c>
      <c r="K12" s="174">
        <v>3</v>
      </c>
      <c r="L12" s="174">
        <v>5</v>
      </c>
      <c r="M12" s="174">
        <v>8</v>
      </c>
      <c r="N12" s="134">
        <f t="shared" si="7"/>
        <v>47</v>
      </c>
      <c r="O12" s="176">
        <v>6</v>
      </c>
      <c r="P12" s="174">
        <v>4</v>
      </c>
      <c r="Q12" s="174">
        <v>5</v>
      </c>
      <c r="R12" s="174">
        <v>4</v>
      </c>
      <c r="S12" s="174">
        <v>8</v>
      </c>
      <c r="T12" s="174">
        <v>5</v>
      </c>
      <c r="U12" s="174">
        <v>4</v>
      </c>
      <c r="V12" s="174">
        <v>7</v>
      </c>
      <c r="W12" s="176">
        <v>6</v>
      </c>
      <c r="X12" s="177">
        <f t="shared" si="1"/>
        <v>49</v>
      </c>
      <c r="Y12" s="178">
        <f t="shared" si="2"/>
        <v>96</v>
      </c>
      <c r="Z12" s="179">
        <f t="shared" si="3"/>
        <v>73</v>
      </c>
      <c r="AA12" s="180">
        <f t="shared" si="4"/>
        <v>3</v>
      </c>
      <c r="AC12" s="181">
        <f t="shared" si="5"/>
        <v>23</v>
      </c>
      <c r="AD12" s="182">
        <v>1</v>
      </c>
      <c r="AE12" s="183">
        <f>HLOOKUP($AC12,HH!$A$2:$AP$20,E$4+1)</f>
        <v>2</v>
      </c>
      <c r="AF12" s="183">
        <f>HLOOKUP($AC12,HH!$A$2:$AP$20,F$4+1)</f>
        <v>2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2</v>
      </c>
      <c r="AJ12" s="183">
        <f>HLOOKUP($AC12,HH!$A$2:$AP$20,J$4+1)</f>
        <v>1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2</v>
      </c>
      <c r="AP12" s="183">
        <f>HLOOKUP($AC12,HH!$A$2:$AP$20,P$4+1)</f>
        <v>1</v>
      </c>
      <c r="AQ12" s="183">
        <f>HLOOKUP($AC12,HH!$A$2:$AP$20,Q$4+1)</f>
        <v>2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>
        <f t="shared" si="2"/>
        <v>0</v>
      </c>
      <c r="Z13" s="179">
        <f t="shared" si="3"/>
        <v>-11</v>
      </c>
      <c r="AA13" s="180">
        <f t="shared" si="4"/>
        <v>0</v>
      </c>
      <c r="AC13" s="181">
        <f t="shared" si="5"/>
        <v>11</v>
      </c>
      <c r="AD13" s="182"/>
      <c r="AE13" s="183">
        <f>HLOOKUP($AC13,HH!$A$2:$AP$20,E$4+1)</f>
        <v>1</v>
      </c>
      <c r="AF13" s="183">
        <f>HLOOKUP($AC13,HH!$A$2:$AP$20,F$4+1)</f>
        <v>1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1</v>
      </c>
      <c r="AJ13" s="183">
        <f>HLOOKUP($AC13,HH!$A$2:$AP$20,J$4+1)</f>
        <v>0</v>
      </c>
      <c r="AK13" s="183">
        <f>HLOOKUP($AC13,HH!$A$2:$AP$20,K$4+1)</f>
        <v>1</v>
      </c>
      <c r="AL13" s="183">
        <f>HLOOKUP($AC13,HH!$A$2:$AP$20,L$4+1)</f>
        <v>1</v>
      </c>
      <c r="AM13" s="183">
        <f>HLOOKUP($AC13,HH!$A$2:$AP$20,M$4+1)</f>
        <v>0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1</v>
      </c>
      <c r="AR13" s="183">
        <f>HLOOKUP($AC13,HH!$A$2:$AP$20,R$4+1)</f>
        <v>0</v>
      </c>
      <c r="AS13" s="183">
        <f>HLOOKUP($AC13,HH!$A$2:$AP$20,S$4+1)</f>
        <v>1</v>
      </c>
      <c r="AT13" s="183">
        <f>HLOOKUP($AC13,HH!$A$2:$AP$20,T$4+1)</f>
        <v>1</v>
      </c>
      <c r="AU13" s="183">
        <f>HLOOKUP($AC13,HH!$A$2:$AP$20,U$4+1)</f>
        <v>0</v>
      </c>
      <c r="AV13" s="183">
        <f>HLOOKUP($AC13,HH!$A$2:$AP$20,V$4+1)</f>
        <v>1</v>
      </c>
      <c r="AW13" s="183">
        <f>HLOOKUP($AC13,HH!$A$2:$AP$20,W$4+1)</f>
        <v>0</v>
      </c>
    </row>
    <row r="14" spans="1:49" ht="13.65" customHeight="1" x14ac:dyDescent="0.25">
      <c r="A14" s="185" t="s">
        <v>44</v>
      </c>
      <c r="B14" s="186">
        <v>45.7</v>
      </c>
      <c r="C14" s="173">
        <f t="shared" si="0"/>
        <v>47</v>
      </c>
      <c r="D14" s="173">
        <f t="shared" si="6"/>
        <v>43</v>
      </c>
      <c r="E14" s="174">
        <v>7</v>
      </c>
      <c r="F14" s="175">
        <v>6</v>
      </c>
      <c r="G14" s="174">
        <v>6</v>
      </c>
      <c r="H14" s="174">
        <v>5</v>
      </c>
      <c r="I14" s="174">
        <v>7</v>
      </c>
      <c r="J14" s="174">
        <v>6</v>
      </c>
      <c r="K14" s="174">
        <v>8</v>
      </c>
      <c r="L14" s="174">
        <v>8</v>
      </c>
      <c r="M14" s="174">
        <v>8</v>
      </c>
      <c r="N14" s="134">
        <f t="shared" si="7"/>
        <v>61</v>
      </c>
      <c r="O14" s="176">
        <v>7</v>
      </c>
      <c r="P14" s="174">
        <v>5</v>
      </c>
      <c r="Q14" s="174">
        <v>7</v>
      </c>
      <c r="R14" s="174">
        <v>5</v>
      </c>
      <c r="S14" s="174">
        <v>8</v>
      </c>
      <c r="T14" s="174">
        <v>6</v>
      </c>
      <c r="U14" s="174">
        <v>4</v>
      </c>
      <c r="V14" s="174">
        <v>11</v>
      </c>
      <c r="W14" s="176">
        <v>5</v>
      </c>
      <c r="X14" s="177">
        <f t="shared" si="1"/>
        <v>58</v>
      </c>
      <c r="Y14" s="178">
        <f t="shared" si="2"/>
        <v>119</v>
      </c>
      <c r="Z14" s="179" t="str">
        <f t="shared" si="3"/>
        <v/>
      </c>
      <c r="AA14" s="180">
        <f t="shared" si="4"/>
        <v>6</v>
      </c>
      <c r="AC14" s="181">
        <f t="shared" si="5"/>
        <v>43</v>
      </c>
      <c r="AD14" s="182">
        <v>2</v>
      </c>
      <c r="AE14" s="183">
        <f>HLOOKUP($AC14,HH!$A$2:$AP$20,E$4+1)</f>
        <v>3</v>
      </c>
      <c r="AF14" s="183">
        <f>HLOOKUP($AC14,HH!$A$2:$AP$20,F$4+1)</f>
        <v>3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3</v>
      </c>
      <c r="AJ14" s="183">
        <f>HLOOKUP($AC14,HH!$A$2:$AP$20,J$4+1)</f>
        <v>2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2</v>
      </c>
      <c r="AN14" s="183"/>
      <c r="AO14" s="183">
        <f>HLOOKUP($AC14,HH!$A$2:$AP$20,O$4+1)</f>
        <v>3</v>
      </c>
      <c r="AP14" s="183">
        <f>HLOOKUP($AC14,HH!$A$2:$AP$20,P$4+1)</f>
        <v>2</v>
      </c>
      <c r="AQ14" s="183">
        <f>HLOOKUP($AC14,HH!$A$2:$AP$20,Q$4+1)</f>
        <v>3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>
        <f t="shared" si="2"/>
        <v>0</v>
      </c>
      <c r="Z15" s="179">
        <f t="shared" si="3"/>
        <v>-22</v>
      </c>
      <c r="AA15" s="180">
        <f t="shared" si="4"/>
        <v>0</v>
      </c>
      <c r="AC15" s="181">
        <f t="shared" si="5"/>
        <v>22</v>
      </c>
      <c r="AD15" s="182"/>
      <c r="AE15" s="183">
        <f>HLOOKUP($AC15,HH!$A$2:$AP$20,E$4+1)</f>
        <v>2</v>
      </c>
      <c r="AF15" s="183">
        <f>HLOOKUP($AC15,HH!$A$2:$AP$20,F$4+1)</f>
        <v>2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1</v>
      </c>
      <c r="AN15" s="183"/>
      <c r="AO15" s="183">
        <f>HLOOKUP($AC15,HH!$A$2:$AP$20,O$4+1)</f>
        <v>2</v>
      </c>
      <c r="AP15" s="183">
        <f>HLOOKUP($AC15,HH!$A$2:$AP$20,P$4+1)</f>
        <v>1</v>
      </c>
      <c r="AQ15" s="183">
        <f>HLOOKUP($AC15,HH!$A$2:$AP$20,Q$4+1)</f>
        <v>2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14.4</v>
      </c>
      <c r="C16" s="173">
        <f t="shared" si="0"/>
        <v>13</v>
      </c>
      <c r="D16" s="173">
        <v>0</v>
      </c>
      <c r="E16" s="174"/>
      <c r="F16" s="175"/>
      <c r="G16" s="174"/>
      <c r="H16" s="174"/>
      <c r="I16" s="174"/>
      <c r="J16" s="174"/>
      <c r="K16" s="174"/>
      <c r="L16" s="174"/>
      <c r="M16" s="174"/>
      <c r="N16" s="134">
        <f>SUM(E16:M16)</f>
        <v>0</v>
      </c>
      <c r="O16" s="176"/>
      <c r="P16" s="174"/>
      <c r="Q16" s="174"/>
      <c r="R16" s="174"/>
      <c r="S16" s="174"/>
      <c r="T16" s="174"/>
      <c r="U16" s="174"/>
      <c r="V16" s="174"/>
      <c r="W16" s="176"/>
      <c r="X16" s="177">
        <f>SUM(O16:W16)</f>
        <v>0</v>
      </c>
      <c r="Y16" s="178">
        <f>SUM(N16+X16)</f>
        <v>0</v>
      </c>
      <c r="Z16" s="179">
        <f>IF(AC16&lt;37,(SUM(ROUND(Y16-AC16,0))),"")</f>
        <v>-13</v>
      </c>
      <c r="AA16" s="180">
        <f>IF(X16&gt;0,ROUND(Y16-($AC$5:$AC$33+$B$3),0),0)</f>
        <v>0</v>
      </c>
      <c r="AC16" s="181">
        <f t="shared" si="5"/>
        <v>13</v>
      </c>
      <c r="AD16" s="182"/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1</v>
      </c>
      <c r="AH16" s="183">
        <f>HLOOKUP($AC16,HH!$A$2:$AP$20,H$4+1)</f>
        <v>0</v>
      </c>
      <c r="AI16" s="183">
        <f>HLOOKUP($AC16,HH!$A$2:$AP$20,I$4+1)</f>
        <v>1</v>
      </c>
      <c r="AJ16" s="183">
        <f>HLOOKUP($AC16,HH!$A$2:$AP$20,J$4+1)</f>
        <v>0</v>
      </c>
      <c r="AK16" s="183">
        <f>HLOOKUP($AC16,HH!$A$2:$AP$20,K$4+1)</f>
        <v>1</v>
      </c>
      <c r="AL16" s="183">
        <f>HLOOKUP($AC16,HH!$A$2:$AP$20,L$4+1)</f>
        <v>1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0</v>
      </c>
      <c r="AQ16" s="183">
        <f>HLOOKUP($AC16,HH!$A$2:$AP$20,Q$4+1)</f>
        <v>1</v>
      </c>
      <c r="AR16" s="183">
        <f>HLOOKUP($AC16,HH!$A$2:$AP$20,R$4+1)</f>
        <v>0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0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22.3</v>
      </c>
      <c r="C17" s="173">
        <f t="shared" si="0"/>
        <v>22</v>
      </c>
      <c r="D17" s="173">
        <f t="shared" si="6"/>
        <v>18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>
        <f t="shared" si="2"/>
        <v>0</v>
      </c>
      <c r="Z17" s="179">
        <f t="shared" si="3"/>
        <v>-18</v>
      </c>
      <c r="AA17" s="180">
        <f t="shared" si="4"/>
        <v>0</v>
      </c>
      <c r="AC17" s="181">
        <f t="shared" si="5"/>
        <v>18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13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>
        <f t="shared" si="2"/>
        <v>0</v>
      </c>
      <c r="Z18" s="179">
        <f t="shared" si="3"/>
        <v>-13</v>
      </c>
      <c r="AA18" s="180">
        <f t="shared" si="4"/>
        <v>0</v>
      </c>
      <c r="AC18" s="181">
        <f t="shared" si="5"/>
        <v>13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1</v>
      </c>
      <c r="AH18" s="183">
        <f>HLOOKUP($AC18,HH!$A$2:$AP$20,H$4+1)</f>
        <v>0</v>
      </c>
      <c r="AI18" s="183">
        <f>HLOOKUP($AC18,HH!$A$2:$AP$20,I$4+1)</f>
        <v>1</v>
      </c>
      <c r="AJ18" s="183">
        <f>HLOOKUP($AC18,HH!$A$2:$AP$20,J$4+1)</f>
        <v>0</v>
      </c>
      <c r="AK18" s="183">
        <f>HLOOKUP($AC18,HH!$A$2:$AP$20,K$4+1)</f>
        <v>1</v>
      </c>
      <c r="AL18" s="183">
        <f>HLOOKUP($AC18,HH!$A$2:$AP$20,L$4+1)</f>
        <v>1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1</v>
      </c>
      <c r="AR18" s="183">
        <f>HLOOKUP($AC18,HH!$A$2:$AP$20,R$4+1)</f>
        <v>0</v>
      </c>
      <c r="AS18" s="183">
        <f>HLOOKUP($AC18,HH!$A$2:$AP$20,S$4+1)</f>
        <v>1</v>
      </c>
      <c r="AT18" s="183">
        <f>HLOOKUP($AC18,HH!$A$2:$AP$20,T$4+1)</f>
        <v>1</v>
      </c>
      <c r="AU18" s="183">
        <f>HLOOKUP($AC18,HH!$A$2:$AP$20,U$4+1)</f>
        <v>0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16.899999999999999</v>
      </c>
      <c r="C19" s="173">
        <f t="shared" si="0"/>
        <v>16</v>
      </c>
      <c r="D19" s="173">
        <f t="shared" si="6"/>
        <v>13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7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>
        <f t="shared" si="2"/>
        <v>0</v>
      </c>
      <c r="Z19" s="179">
        <f t="shared" si="3"/>
        <v>-13</v>
      </c>
      <c r="AA19" s="180">
        <f t="shared" si="4"/>
        <v>0</v>
      </c>
      <c r="AC19" s="181">
        <f t="shared" si="5"/>
        <v>13</v>
      </c>
      <c r="AD19" s="182"/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1</v>
      </c>
      <c r="AH19" s="183">
        <f>HLOOKUP($AC19,HH!$A$2:$AP$20,H$4+1)</f>
        <v>0</v>
      </c>
      <c r="AI19" s="183">
        <f>HLOOKUP($AC19,HH!$A$2:$AP$20,I$4+1)</f>
        <v>1</v>
      </c>
      <c r="AJ19" s="183">
        <f>HLOOKUP($AC19,HH!$A$2:$AP$20,J$4+1)</f>
        <v>0</v>
      </c>
      <c r="AK19" s="183">
        <f>HLOOKUP($AC19,HH!$A$2:$AP$20,K$4+1)</f>
        <v>1</v>
      </c>
      <c r="AL19" s="183">
        <f>HLOOKUP($AC19,HH!$A$2:$AP$20,L$4+1)</f>
        <v>1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0</v>
      </c>
      <c r="AQ19" s="183">
        <f>HLOOKUP($AC19,HH!$A$2:$AP$20,Q$4+1)</f>
        <v>1</v>
      </c>
      <c r="AR19" s="183">
        <f>HLOOKUP($AC19,HH!$A$2:$AP$20,R$4+1)</f>
        <v>0</v>
      </c>
      <c r="AS19" s="183">
        <f>HLOOKUP($AC19,HH!$A$2:$AP$20,S$4+1)</f>
        <v>1</v>
      </c>
      <c r="AT19" s="183">
        <f>HLOOKUP($AC19,HH!$A$2:$AP$20,T$4+1)</f>
        <v>1</v>
      </c>
      <c r="AU19" s="183">
        <f>HLOOKUP($AC19,HH!$A$2:$AP$20,U$4+1)</f>
        <v>0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20</v>
      </c>
      <c r="D20" s="173">
        <f t="shared" si="6"/>
        <v>17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>
        <f t="shared" si="2"/>
        <v>0</v>
      </c>
      <c r="Z20" s="179">
        <f t="shared" si="3"/>
        <v>-17</v>
      </c>
      <c r="AA20" s="180">
        <f t="shared" si="4"/>
        <v>0</v>
      </c>
      <c r="AC20" s="181">
        <f t="shared" si="5"/>
        <v>17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0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26.5</v>
      </c>
      <c r="C21" s="173">
        <f t="shared" si="0"/>
        <v>26</v>
      </c>
      <c r="D21" s="173">
        <f t="shared" si="6"/>
        <v>23</v>
      </c>
      <c r="E21" s="174">
        <v>9</v>
      </c>
      <c r="F21" s="175">
        <v>4</v>
      </c>
      <c r="G21" s="174">
        <v>5</v>
      </c>
      <c r="H21" s="174">
        <v>5</v>
      </c>
      <c r="I21" s="174">
        <v>7</v>
      </c>
      <c r="J21" s="174">
        <v>4</v>
      </c>
      <c r="K21" s="174">
        <v>6</v>
      </c>
      <c r="L21" s="174">
        <v>6</v>
      </c>
      <c r="M21" s="174">
        <v>6</v>
      </c>
      <c r="N21" s="134">
        <f t="shared" si="7"/>
        <v>52</v>
      </c>
      <c r="O21" s="176">
        <v>6</v>
      </c>
      <c r="P21" s="174">
        <v>5</v>
      </c>
      <c r="Q21" s="174">
        <v>5</v>
      </c>
      <c r="R21" s="174">
        <v>5</v>
      </c>
      <c r="S21" s="174">
        <v>7</v>
      </c>
      <c r="T21" s="174">
        <v>5</v>
      </c>
      <c r="U21" s="174">
        <v>4</v>
      </c>
      <c r="V21" s="174">
        <v>8</v>
      </c>
      <c r="W21" s="176">
        <v>5</v>
      </c>
      <c r="X21" s="177">
        <f t="shared" si="1"/>
        <v>50</v>
      </c>
      <c r="Y21" s="178">
        <f t="shared" si="2"/>
        <v>102</v>
      </c>
      <c r="Z21" s="179">
        <f t="shared" si="3"/>
        <v>79</v>
      </c>
      <c r="AA21" s="180">
        <f t="shared" si="4"/>
        <v>9</v>
      </c>
      <c r="AC21" s="181">
        <f t="shared" si="5"/>
        <v>23</v>
      </c>
      <c r="AD21" s="182">
        <v>2</v>
      </c>
      <c r="AE21" s="183">
        <f>HLOOKUP($AC21,HH!$A$2:$AP$20,E$4+1)</f>
        <v>2</v>
      </c>
      <c r="AF21" s="183">
        <f>HLOOKUP($AC21,HH!$A$2:$AP$20,F$4+1)</f>
        <v>2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2</v>
      </c>
      <c r="AJ21" s="183">
        <f>HLOOKUP($AC21,HH!$A$2:$AP$20,J$4+1)</f>
        <v>1</v>
      </c>
      <c r="AK21" s="183">
        <f>HLOOKUP($AC21,HH!$A$2:$AP$20,K$4+1)</f>
        <v>1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2</v>
      </c>
      <c r="AP21" s="183">
        <f>HLOOKUP($AC21,HH!$A$2:$AP$20,P$4+1)</f>
        <v>1</v>
      </c>
      <c r="AQ21" s="183">
        <f>HLOOKUP($AC21,HH!$A$2:$AP$20,Q$4+1)</f>
        <v>2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1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17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>
        <f t="shared" si="2"/>
        <v>0</v>
      </c>
      <c r="Z22" s="179">
        <f t="shared" si="3"/>
        <v>-17</v>
      </c>
      <c r="AA22" s="180">
        <f t="shared" si="4"/>
        <v>0</v>
      </c>
      <c r="AC22" s="181">
        <f t="shared" si="5"/>
        <v>17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0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14</v>
      </c>
      <c r="D23" s="173">
        <v>0</v>
      </c>
      <c r="E23" s="174">
        <v>6</v>
      </c>
      <c r="F23" s="175">
        <v>5</v>
      </c>
      <c r="G23" s="174">
        <v>6</v>
      </c>
      <c r="H23" s="174">
        <v>5</v>
      </c>
      <c r="I23" s="174">
        <v>6</v>
      </c>
      <c r="J23" s="174">
        <v>4</v>
      </c>
      <c r="K23" s="174">
        <v>6</v>
      </c>
      <c r="L23" s="174">
        <v>5</v>
      </c>
      <c r="M23" s="174">
        <v>5</v>
      </c>
      <c r="N23" s="134">
        <f t="shared" si="7"/>
        <v>48</v>
      </c>
      <c r="O23" s="176">
        <v>5</v>
      </c>
      <c r="P23" s="174">
        <v>3</v>
      </c>
      <c r="Q23" s="174">
        <v>4</v>
      </c>
      <c r="R23" s="174">
        <v>4</v>
      </c>
      <c r="S23" s="174">
        <v>6</v>
      </c>
      <c r="T23" s="174">
        <v>4</v>
      </c>
      <c r="U23" s="174">
        <v>4</v>
      </c>
      <c r="V23" s="174">
        <v>7</v>
      </c>
      <c r="W23" s="176">
        <v>4</v>
      </c>
      <c r="X23" s="177">
        <f t="shared" si="1"/>
        <v>41</v>
      </c>
      <c r="Y23" s="178">
        <f t="shared" si="2"/>
        <v>89</v>
      </c>
      <c r="Z23" s="179">
        <f t="shared" si="3"/>
        <v>75</v>
      </c>
      <c r="AA23" s="180">
        <f t="shared" si="4"/>
        <v>5</v>
      </c>
      <c r="AC23" s="181">
        <f t="shared" si="5"/>
        <v>14</v>
      </c>
      <c r="AD23" s="182">
        <v>1</v>
      </c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1</v>
      </c>
      <c r="AH23" s="183">
        <f>HLOOKUP($AC23,HH!$A$2:$AP$20,H$4+1)</f>
        <v>0</v>
      </c>
      <c r="AI23" s="183">
        <f>HLOOKUP($AC23,HH!$A$2:$AP$20,I$4+1)</f>
        <v>1</v>
      </c>
      <c r="AJ23" s="183">
        <f>HLOOKUP($AC23,HH!$A$2:$AP$20,J$4+1)</f>
        <v>0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1</v>
      </c>
      <c r="AQ23" s="183">
        <f>HLOOKUP($AC23,HH!$A$2:$AP$20,Q$4+1)</f>
        <v>1</v>
      </c>
      <c r="AR23" s="183">
        <f>HLOOKUP($AC23,HH!$A$2:$AP$20,R$4+1)</f>
        <v>0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0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17</v>
      </c>
      <c r="D24" s="173">
        <f t="shared" si="6"/>
        <v>13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>
        <f t="shared" si="2"/>
        <v>0</v>
      </c>
      <c r="Z24" s="179">
        <f t="shared" si="3"/>
        <v>-13</v>
      </c>
      <c r="AA24" s="180">
        <f t="shared" si="4"/>
        <v>0</v>
      </c>
      <c r="AB24" s="189"/>
      <c r="AC24" s="181">
        <f t="shared" si="5"/>
        <v>13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1</v>
      </c>
      <c r="AH24" s="183">
        <f>HLOOKUP($AC24,HH!$A$2:$AP$20,H$4+1)</f>
        <v>0</v>
      </c>
      <c r="AI24" s="183">
        <f>HLOOKUP($AC24,HH!$A$2:$AP$20,I$4+1)</f>
        <v>1</v>
      </c>
      <c r="AJ24" s="183">
        <f>HLOOKUP($AC24,HH!$A$2:$AP$20,J$4+1)</f>
        <v>0</v>
      </c>
      <c r="AK24" s="183">
        <f>HLOOKUP($AC24,HH!$A$2:$AP$20,K$4+1)</f>
        <v>1</v>
      </c>
      <c r="AL24" s="183">
        <f>HLOOKUP($AC24,HH!$A$2:$AP$20,L$4+1)</f>
        <v>1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1</v>
      </c>
      <c r="AR24" s="183">
        <f>HLOOKUP($AC24,HH!$A$2:$AP$20,R$4+1)</f>
        <v>0</v>
      </c>
      <c r="AS24" s="183">
        <f>HLOOKUP($AC24,HH!$A$2:$AP$20,S$4+1)</f>
        <v>1</v>
      </c>
      <c r="AT24" s="183">
        <f>HLOOKUP($AC24,HH!$A$2:$AP$20,T$4+1)</f>
        <v>1</v>
      </c>
      <c r="AU24" s="183">
        <f>HLOOKUP($AC24,HH!$A$2:$AP$20,U$4+1)</f>
        <v>0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14.3</v>
      </c>
      <c r="C25" s="173">
        <f t="shared" si="0"/>
        <v>13</v>
      </c>
      <c r="D25" s="173">
        <f t="shared" si="6"/>
        <v>10</v>
      </c>
      <c r="E25" s="174">
        <v>6</v>
      </c>
      <c r="F25" s="175">
        <v>5</v>
      </c>
      <c r="G25" s="174">
        <v>5</v>
      </c>
      <c r="H25" s="174">
        <v>2</v>
      </c>
      <c r="I25" s="174">
        <v>6</v>
      </c>
      <c r="J25" s="174">
        <v>4</v>
      </c>
      <c r="K25" s="174">
        <v>5</v>
      </c>
      <c r="L25" s="174">
        <v>5</v>
      </c>
      <c r="M25" s="174">
        <v>5</v>
      </c>
      <c r="N25" s="134">
        <f t="shared" si="7"/>
        <v>43</v>
      </c>
      <c r="O25" s="176">
        <v>4</v>
      </c>
      <c r="P25" s="174">
        <v>5</v>
      </c>
      <c r="Q25" s="174">
        <v>4</v>
      </c>
      <c r="R25" s="174">
        <v>4</v>
      </c>
      <c r="S25" s="174">
        <v>6</v>
      </c>
      <c r="T25" s="174">
        <v>5</v>
      </c>
      <c r="U25" s="174">
        <v>4</v>
      </c>
      <c r="V25" s="174">
        <v>6</v>
      </c>
      <c r="W25" s="176">
        <v>5</v>
      </c>
      <c r="X25" s="177">
        <f t="shared" si="1"/>
        <v>43</v>
      </c>
      <c r="Y25" s="178">
        <f t="shared" si="2"/>
        <v>86</v>
      </c>
      <c r="Z25" s="179">
        <f t="shared" si="3"/>
        <v>76</v>
      </c>
      <c r="AA25" s="180">
        <f t="shared" si="4"/>
        <v>6</v>
      </c>
      <c r="AB25" s="115"/>
      <c r="AC25" s="181">
        <f t="shared" si="5"/>
        <v>10</v>
      </c>
      <c r="AD25" s="182"/>
      <c r="AE25" s="183">
        <f>HLOOKUP($AC25,HH!$A$2:$AP$20,E$4+1)</f>
        <v>1</v>
      </c>
      <c r="AF25" s="183">
        <f>HLOOKUP($AC25,HH!$A$2:$AP$20,F$4+1)</f>
        <v>1</v>
      </c>
      <c r="AG25" s="183">
        <f>HLOOKUP($AC25,HH!$A$2:$AP$20,G$4+1)</f>
        <v>0</v>
      </c>
      <c r="AH25" s="183">
        <f>HLOOKUP($AC25,HH!$A$2:$AP$20,H$4+1)</f>
        <v>0</v>
      </c>
      <c r="AI25" s="183">
        <f>HLOOKUP($AC25,HH!$A$2:$AP$20,I$4+1)</f>
        <v>1</v>
      </c>
      <c r="AJ25" s="183">
        <f>HLOOKUP($AC25,HH!$A$2:$AP$20,J$4+1)</f>
        <v>0</v>
      </c>
      <c r="AK25" s="183">
        <f>HLOOKUP($AC25,HH!$A$2:$AP$20,K$4+1)</f>
        <v>1</v>
      </c>
      <c r="AL25" s="183">
        <f>HLOOKUP($AC25,HH!$A$2:$AP$20,L$4+1)</f>
        <v>1</v>
      </c>
      <c r="AM25" s="183">
        <f>HLOOKUP($AC25,HH!$A$2:$AP$20,M$4+1)</f>
        <v>0</v>
      </c>
      <c r="AN25" s="183"/>
      <c r="AO25" s="183">
        <f>HLOOKUP($AC25,HH!$A$2:$AP$20,O$4+1)</f>
        <v>1</v>
      </c>
      <c r="AP25" s="183">
        <f>HLOOKUP($AC25,HH!$A$2:$AP$20,P$4+1)</f>
        <v>0</v>
      </c>
      <c r="AQ25" s="183">
        <f>HLOOKUP($AC25,HH!$A$2:$AP$20,Q$4+1)</f>
        <v>1</v>
      </c>
      <c r="AR25" s="183">
        <f>HLOOKUP($AC25,HH!$A$2:$AP$20,R$4+1)</f>
        <v>0</v>
      </c>
      <c r="AS25" s="183">
        <f>HLOOKUP($AC25,HH!$A$2:$AP$20,S$4+1)</f>
        <v>1</v>
      </c>
      <c r="AT25" s="183">
        <f>HLOOKUP($AC25,HH!$A$2:$AP$20,T$4+1)</f>
        <v>1</v>
      </c>
      <c r="AU25" s="183">
        <f>HLOOKUP($AC25,HH!$A$2:$AP$20,U$4+1)</f>
        <v>0</v>
      </c>
      <c r="AV25" s="183">
        <f>HLOOKUP($AC25,HH!$A$2:$AP$20,V$4+1)</f>
        <v>1</v>
      </c>
      <c r="AW25" s="183">
        <f>HLOOKUP($AC25,HH!$A$2:$AP$20,W$4+1)</f>
        <v>0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13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>
        <f t="shared" si="2"/>
        <v>0</v>
      </c>
      <c r="Z26" s="179">
        <f t="shared" si="3"/>
        <v>-13</v>
      </c>
      <c r="AA26" s="180">
        <f t="shared" si="4"/>
        <v>0</v>
      </c>
      <c r="AC26" s="181">
        <f>IF(D26&gt;0,D26,C26)</f>
        <v>13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1</v>
      </c>
      <c r="AH26" s="183">
        <f>HLOOKUP($AC26,HH!$A$2:$AP$20,H$4+1)</f>
        <v>0</v>
      </c>
      <c r="AI26" s="183">
        <f>HLOOKUP($AC26,HH!$A$2:$AP$20,I$4+1)</f>
        <v>1</v>
      </c>
      <c r="AJ26" s="183">
        <f>HLOOKUP($AC26,HH!$A$2:$AP$20,J$4+1)</f>
        <v>0</v>
      </c>
      <c r="AK26" s="183">
        <f>HLOOKUP($AC26,HH!$A$2:$AP$20,K$4+1)</f>
        <v>1</v>
      </c>
      <c r="AL26" s="183">
        <f>HLOOKUP($AC26,HH!$A$2:$AP$20,L$4+1)</f>
        <v>1</v>
      </c>
      <c r="AM26" s="183">
        <f>HLOOKUP($AC26,HH!$A$2:$AP$20,M$4+1)</f>
        <v>1</v>
      </c>
      <c r="AN26" s="183"/>
      <c r="AO26" s="183">
        <f>HLOOKUP($AC26,HH!$A$2:$AP$20,O$4+1)</f>
        <v>1</v>
      </c>
      <c r="AP26" s="183">
        <f>HLOOKUP($AC26,HH!$A$2:$AP$20,P$4+1)</f>
        <v>0</v>
      </c>
      <c r="AQ26" s="183">
        <f>HLOOKUP($AC26,HH!$A$2:$AP$20,Q$4+1)</f>
        <v>1</v>
      </c>
      <c r="AR26" s="183">
        <f>HLOOKUP($AC26,HH!$A$2:$AP$20,R$4+1)</f>
        <v>0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0</v>
      </c>
      <c r="AV26" s="183">
        <f>HLOOKUP($AC26,HH!$A$2:$AP$20,V$4+1)</f>
        <v>1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16</v>
      </c>
      <c r="D27" s="173">
        <f t="shared" si="6"/>
        <v>13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>
        <f t="shared" si="2"/>
        <v>0</v>
      </c>
      <c r="Z27" s="179">
        <f t="shared" si="3"/>
        <v>-13</v>
      </c>
      <c r="AA27" s="180">
        <f t="shared" si="4"/>
        <v>0</v>
      </c>
      <c r="AC27" s="181">
        <f t="shared" si="5"/>
        <v>13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1</v>
      </c>
      <c r="AH27" s="183">
        <f>HLOOKUP($AC27,HH!$A$2:$AP$20,H$4+1)</f>
        <v>0</v>
      </c>
      <c r="AI27" s="183">
        <f>HLOOKUP($AC27,HH!$A$2:$AP$20,I$4+1)</f>
        <v>1</v>
      </c>
      <c r="AJ27" s="183">
        <f>HLOOKUP($AC27,HH!$A$2:$AP$20,J$4+1)</f>
        <v>0</v>
      </c>
      <c r="AK27" s="183">
        <f>HLOOKUP($AC27,HH!$A$2:$AP$20,K$4+1)</f>
        <v>1</v>
      </c>
      <c r="AL27" s="183">
        <f>HLOOKUP($AC27,HH!$A$2:$AP$20,L$4+1)</f>
        <v>1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0</v>
      </c>
      <c r="AQ27" s="183">
        <f>HLOOKUP($AC27,HH!$A$2:$AP$20,Q$4+1)</f>
        <v>1</v>
      </c>
      <c r="AR27" s="183">
        <f>HLOOKUP($AC27,HH!$A$2:$AP$20,R$4+1)</f>
        <v>0</v>
      </c>
      <c r="AS27" s="183">
        <f>HLOOKUP($AC27,HH!$A$2:$AP$20,S$4+1)</f>
        <v>1</v>
      </c>
      <c r="AT27" s="183">
        <f>HLOOKUP($AC27,HH!$A$2:$AP$20,T$4+1)</f>
        <v>1</v>
      </c>
      <c r="AU27" s="183">
        <f>HLOOKUP($AC27,HH!$A$2:$AP$20,U$4+1)</f>
        <v>0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</v>
      </c>
      <c r="C28" s="173">
        <f t="shared" si="0"/>
        <v>20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7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>
        <f t="shared" si="2"/>
        <v>0</v>
      </c>
      <c r="Z28" s="179">
        <f t="shared" si="3"/>
        <v>-20</v>
      </c>
      <c r="AA28" s="180">
        <f t="shared" si="4"/>
        <v>0</v>
      </c>
      <c r="AC28" s="181">
        <f t="shared" si="5"/>
        <v>20</v>
      </c>
      <c r="AD28" s="182"/>
      <c r="AE28" s="183">
        <f>HLOOKUP($AC28,HH!$A$2:$AP$20,E$4+1)</f>
        <v>1</v>
      </c>
      <c r="AF28" s="183">
        <f>HLOOKUP($AC28,HH!$A$2:$AP$20,F$4+1)</f>
        <v>2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1</v>
      </c>
      <c r="AN28" s="183"/>
      <c r="AO28" s="183">
        <f>HLOOKUP($AC28,HH!$A$2:$AP$20,O$4+1)</f>
        <v>2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9.1</v>
      </c>
      <c r="C29" s="173">
        <f t="shared" si="0"/>
        <v>8</v>
      </c>
      <c r="D29" s="173">
        <f t="shared" si="6"/>
        <v>5</v>
      </c>
      <c r="E29" s="174"/>
      <c r="F29" s="175"/>
      <c r="G29" s="174"/>
      <c r="H29" s="174"/>
      <c r="I29" s="174"/>
      <c r="J29" s="174"/>
      <c r="K29" s="174"/>
      <c r="L29" s="174"/>
      <c r="M29" s="174"/>
      <c r="N29" s="134">
        <f t="shared" si="7"/>
        <v>0</v>
      </c>
      <c r="O29" s="176"/>
      <c r="P29" s="174"/>
      <c r="Q29" s="174"/>
      <c r="R29" s="174"/>
      <c r="S29" s="174"/>
      <c r="T29" s="174"/>
      <c r="U29" s="174"/>
      <c r="V29" s="174"/>
      <c r="W29" s="176"/>
      <c r="X29" s="177">
        <f t="shared" si="1"/>
        <v>0</v>
      </c>
      <c r="Y29" s="178">
        <f t="shared" si="2"/>
        <v>0</v>
      </c>
      <c r="Z29" s="179">
        <f t="shared" si="3"/>
        <v>-5</v>
      </c>
      <c r="AA29" s="180">
        <f t="shared" si="4"/>
        <v>0</v>
      </c>
      <c r="AC29" s="181">
        <f t="shared" si="5"/>
        <v>5</v>
      </c>
      <c r="AD29" s="182"/>
      <c r="AE29" s="183">
        <f>HLOOKUP($AC29,HH!$A$2:$AP$20,E$4+1)</f>
        <v>1</v>
      </c>
      <c r="AF29" s="183">
        <f>HLOOKUP($AC29,HH!$A$2:$AP$20,F$4+1)</f>
        <v>1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1</v>
      </c>
      <c r="AJ29" s="183">
        <f>HLOOKUP($AC29,HH!$A$2:$AP$20,J$4+1)</f>
        <v>0</v>
      </c>
      <c r="AK29" s="183">
        <f>HLOOKUP($AC29,HH!$A$2:$AP$20,K$4+1)</f>
        <v>0</v>
      </c>
      <c r="AL29" s="183">
        <f>HLOOKUP($AC29,HH!$A$2:$AP$20,L$4+1)</f>
        <v>0</v>
      </c>
      <c r="AM29" s="183">
        <f>HLOOKUP($AC29,HH!$A$2:$AP$20,M$4+1)</f>
        <v>0</v>
      </c>
      <c r="AN29" s="183"/>
      <c r="AO29" s="183">
        <f>HLOOKUP($AC29,HH!$A$2:$AP$20,O$4+1)</f>
        <v>1</v>
      </c>
      <c r="AP29" s="183">
        <f>HLOOKUP($AC29,HH!$A$2:$AP$20,P$4+1)</f>
        <v>0</v>
      </c>
      <c r="AQ29" s="183">
        <f>HLOOKUP($AC29,HH!$A$2:$AP$20,Q$4+1)</f>
        <v>1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0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16.600000000000001</v>
      </c>
      <c r="C30" s="173">
        <f t="shared" si="0"/>
        <v>16</v>
      </c>
      <c r="D30" s="173">
        <f t="shared" si="6"/>
        <v>13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>
        <f t="shared" si="2"/>
        <v>0</v>
      </c>
      <c r="Z30" s="179">
        <f t="shared" si="3"/>
        <v>-13</v>
      </c>
      <c r="AA30" s="180">
        <f t="shared" si="4"/>
        <v>0</v>
      </c>
      <c r="AC30" s="181">
        <f t="shared" si="5"/>
        <v>13</v>
      </c>
      <c r="AD30" s="182"/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1</v>
      </c>
      <c r="AH30" s="183">
        <f>HLOOKUP($AC30,HH!$A$2:$AP$20,H$4+1)</f>
        <v>0</v>
      </c>
      <c r="AI30" s="183">
        <f>HLOOKUP($AC30,HH!$A$2:$AP$20,I$4+1)</f>
        <v>1</v>
      </c>
      <c r="AJ30" s="183">
        <f>HLOOKUP($AC30,HH!$A$2:$AP$20,J$4+1)</f>
        <v>0</v>
      </c>
      <c r="AK30" s="183">
        <f>HLOOKUP($AC30,HH!$A$2:$AP$20,K$4+1)</f>
        <v>1</v>
      </c>
      <c r="AL30" s="183">
        <f>HLOOKUP($AC30,HH!$A$2:$AP$20,L$4+1)</f>
        <v>1</v>
      </c>
      <c r="AM30" s="183">
        <f>HLOOKUP($AC30,HH!$A$2:$AP$20,M$4+1)</f>
        <v>1</v>
      </c>
      <c r="AN30" s="183"/>
      <c r="AO30" s="183">
        <f>HLOOKUP($AC30,HH!$A$2:$AP$20,O$4+1)</f>
        <v>1</v>
      </c>
      <c r="AP30" s="183">
        <f>HLOOKUP($AC30,HH!$A$2:$AP$20,P$4+1)</f>
        <v>0</v>
      </c>
      <c r="AQ30" s="183">
        <f>HLOOKUP($AC30,HH!$A$2:$AP$20,Q$4+1)</f>
        <v>1</v>
      </c>
      <c r="AR30" s="183">
        <f>HLOOKUP($AC30,HH!$A$2:$AP$20,R$4+1)</f>
        <v>0</v>
      </c>
      <c r="AS30" s="183">
        <f>HLOOKUP($AC30,HH!$A$2:$AP$20,S$4+1)</f>
        <v>1</v>
      </c>
      <c r="AT30" s="183">
        <f>HLOOKUP($AC30,HH!$A$2:$AP$20,T$4+1)</f>
        <v>1</v>
      </c>
      <c r="AU30" s="183">
        <f>HLOOKUP($AC30,HH!$A$2:$AP$20,U$4+1)</f>
        <v>0</v>
      </c>
      <c r="AV30" s="183">
        <f>HLOOKUP($AC30,HH!$A$2:$AP$20,V$4+1)</f>
        <v>1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12.8</v>
      </c>
      <c r="C31" s="173">
        <f t="shared" si="0"/>
        <v>12</v>
      </c>
      <c r="D31" s="173">
        <v>0</v>
      </c>
      <c r="E31" s="174"/>
      <c r="F31" s="175"/>
      <c r="G31" s="174"/>
      <c r="H31" s="174"/>
      <c r="I31" s="174"/>
      <c r="J31" s="174"/>
      <c r="K31" s="174"/>
      <c r="L31" s="174"/>
      <c r="M31" s="174"/>
      <c r="N31" s="134">
        <f t="shared" si="7"/>
        <v>0</v>
      </c>
      <c r="O31" s="176"/>
      <c r="P31" s="174"/>
      <c r="Q31" s="174"/>
      <c r="R31" s="174"/>
      <c r="S31" s="174"/>
      <c r="T31" s="174"/>
      <c r="U31" s="174"/>
      <c r="V31" s="174"/>
      <c r="W31" s="176"/>
      <c r="X31" s="177">
        <f t="shared" si="1"/>
        <v>0</v>
      </c>
      <c r="Y31" s="178">
        <f t="shared" si="2"/>
        <v>0</v>
      </c>
      <c r="Z31" s="179">
        <f t="shared" si="3"/>
        <v>-12</v>
      </c>
      <c r="AA31" s="180">
        <f t="shared" si="4"/>
        <v>0</v>
      </c>
      <c r="AC31" s="181">
        <f t="shared" si="5"/>
        <v>12</v>
      </c>
      <c r="AD31" s="182"/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1</v>
      </c>
      <c r="AH31" s="183">
        <f>HLOOKUP($AC31,HH!$A$2:$AP$20,H$4+1)</f>
        <v>0</v>
      </c>
      <c r="AI31" s="183">
        <f>HLOOKUP($AC31,HH!$A$2:$AP$20,I$4+1)</f>
        <v>1</v>
      </c>
      <c r="AJ31" s="183">
        <f>HLOOKUP($AC31,HH!$A$2:$AP$20,J$4+1)</f>
        <v>0</v>
      </c>
      <c r="AK31" s="183">
        <f>HLOOKUP($AC31,HH!$A$2:$AP$20,K$4+1)</f>
        <v>1</v>
      </c>
      <c r="AL31" s="183">
        <f>HLOOKUP($AC31,HH!$A$2:$AP$20,L$4+1)</f>
        <v>1</v>
      </c>
      <c r="AM31" s="183">
        <f>HLOOKUP($AC31,HH!$A$2:$AP$20,M$4+1)</f>
        <v>0</v>
      </c>
      <c r="AN31" s="183"/>
      <c r="AO31" s="183">
        <f>HLOOKUP($AC31,HH!$A$2:$AP$20,O$4+1)</f>
        <v>1</v>
      </c>
      <c r="AP31" s="183">
        <f>HLOOKUP($AC31,HH!$A$2:$AP$20,P$4+1)</f>
        <v>0</v>
      </c>
      <c r="AQ31" s="183">
        <f>HLOOKUP($AC31,HH!$A$2:$AP$20,Q$4+1)</f>
        <v>1</v>
      </c>
      <c r="AR31" s="183">
        <f>HLOOKUP($AC31,HH!$A$2:$AP$20,R$4+1)</f>
        <v>0</v>
      </c>
      <c r="AS31" s="183">
        <f>HLOOKUP($AC31,HH!$A$2:$AP$20,S$4+1)</f>
        <v>1</v>
      </c>
      <c r="AT31" s="183">
        <f>HLOOKUP($AC31,HH!$A$2:$AP$20,T$4+1)</f>
        <v>1</v>
      </c>
      <c r="AU31" s="183">
        <f>HLOOKUP($AC31,HH!$A$2:$AP$20,U$4+1)</f>
        <v>0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28.4</v>
      </c>
      <c r="C32" s="173">
        <f t="shared" si="0"/>
        <v>28</v>
      </c>
      <c r="D32" s="173">
        <f t="shared" si="6"/>
        <v>25</v>
      </c>
      <c r="E32" s="174">
        <v>7</v>
      </c>
      <c r="F32" s="175">
        <v>5</v>
      </c>
      <c r="G32" s="174">
        <v>5</v>
      </c>
      <c r="H32" s="174">
        <v>4</v>
      </c>
      <c r="I32" s="174">
        <v>5</v>
      </c>
      <c r="J32" s="174">
        <v>4</v>
      </c>
      <c r="K32" s="174">
        <v>6</v>
      </c>
      <c r="L32" s="174">
        <v>6</v>
      </c>
      <c r="M32" s="174">
        <v>5</v>
      </c>
      <c r="N32" s="134">
        <f t="shared" si="7"/>
        <v>47</v>
      </c>
      <c r="O32" s="176">
        <v>5</v>
      </c>
      <c r="P32" s="174">
        <v>4</v>
      </c>
      <c r="Q32" s="174">
        <v>6</v>
      </c>
      <c r="R32" s="174">
        <v>3</v>
      </c>
      <c r="S32" s="174">
        <v>8</v>
      </c>
      <c r="T32" s="174">
        <v>5</v>
      </c>
      <c r="U32" s="174">
        <v>4</v>
      </c>
      <c r="V32" s="174">
        <v>7</v>
      </c>
      <c r="W32" s="176">
        <v>6</v>
      </c>
      <c r="X32" s="177">
        <f t="shared" si="1"/>
        <v>48</v>
      </c>
      <c r="Y32" s="178">
        <f t="shared" si="2"/>
        <v>95</v>
      </c>
      <c r="Z32" s="179">
        <f t="shared" si="3"/>
        <v>70</v>
      </c>
      <c r="AA32" s="180">
        <f t="shared" si="4"/>
        <v>0</v>
      </c>
      <c r="AC32" s="181">
        <f t="shared" si="5"/>
        <v>25</v>
      </c>
      <c r="AD32" s="182">
        <v>2</v>
      </c>
      <c r="AE32" s="183">
        <f>HLOOKUP($AC32,HH!$A$2:$AP$20,E$4+1)</f>
        <v>2</v>
      </c>
      <c r="AF32" s="183">
        <f>HLOOKUP($AC32,HH!$A$2:$AP$20,F$4+1)</f>
        <v>2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2</v>
      </c>
      <c r="AJ32" s="183">
        <f>HLOOKUP($AC32,HH!$A$2:$AP$20,J$4+1)</f>
        <v>1</v>
      </c>
      <c r="AK32" s="183">
        <f>HLOOKUP($AC32,HH!$A$2:$AP$20,K$4+1)</f>
        <v>2</v>
      </c>
      <c r="AL32" s="183">
        <f>HLOOKUP($AC32,HH!$A$2:$AP$20,L$4+1)</f>
        <v>1</v>
      </c>
      <c r="AM32" s="183">
        <f>HLOOKUP($AC32,HH!$A$2:$AP$20,M$4+1)</f>
        <v>1</v>
      </c>
      <c r="AN32" s="183"/>
      <c r="AO32" s="183">
        <f>HLOOKUP($AC32,HH!$A$2:$AP$20,O$4+1)</f>
        <v>2</v>
      </c>
      <c r="AP32" s="183">
        <f>HLOOKUP($AC32,HH!$A$2:$AP$20,P$4+1)</f>
        <v>1</v>
      </c>
      <c r="AQ32" s="183">
        <f>HLOOKUP($AC32,HH!$A$2:$AP$20,Q$4+1)</f>
        <v>2</v>
      </c>
      <c r="AR32" s="183">
        <f>HLOOKUP($AC32,HH!$A$2:$AP$20,R$4+1)</f>
        <v>1</v>
      </c>
      <c r="AS32" s="183">
        <f>HLOOKUP($AC32,HH!$A$2:$AP$20,S$4+1)</f>
        <v>2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18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7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>
        <f t="shared" si="2"/>
        <v>0</v>
      </c>
      <c r="Z33" s="179">
        <f t="shared" si="3"/>
        <v>-18</v>
      </c>
      <c r="AA33" s="180">
        <f t="shared" si="4"/>
        <v>0</v>
      </c>
      <c r="AC33" s="181">
        <f t="shared" si="5"/>
        <v>18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0"/>
      <c r="Q35" s="120"/>
      <c r="R35" s="120"/>
      <c r="S35" s="120"/>
      <c r="T35" s="122"/>
      <c r="U35" s="120"/>
      <c r="V35" s="120"/>
      <c r="W35" s="120"/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1:E33">
    <cfRule type="cellIs" dxfId="428" priority="135" stopIfTrue="1" operator="greaterThan">
      <formula>$E$3+2+AE5</formula>
    </cfRule>
  </conditionalFormatting>
  <conditionalFormatting sqref="E5:E12 G5:L12 P5:W12 E21:E33 G21:L33 P21:W33">
    <cfRule type="cellIs" priority="131" stopIfTrue="1" operator="equal">
      <formula>E$3+2</formula>
    </cfRule>
  </conditionalFormatting>
  <conditionalFormatting sqref="E5:E33">
    <cfRule type="cellIs" dxfId="427" priority="33" stopIfTrue="1" operator="equal">
      <formula>E$3-2</formula>
    </cfRule>
  </conditionalFormatting>
  <conditionalFormatting sqref="E13:E20">
    <cfRule type="cellIs" dxfId="426" priority="31" stopIfTrue="1" operator="greaterThan">
      <formula>$E$3+2+AE13</formula>
    </cfRule>
    <cfRule type="cellIs" dxfId="425" priority="32" stopIfTrue="1" operator="equal">
      <formula>E$3-1</formula>
    </cfRule>
    <cfRule type="cellIs" priority="34" stopIfTrue="1" operator="equal">
      <formula>E$3+2</formula>
    </cfRule>
  </conditionalFormatting>
  <conditionalFormatting sqref="F5:F33">
    <cfRule type="cellIs" dxfId="424" priority="27" stopIfTrue="1" operator="greaterThan">
      <formula>$F$3+2+AF5</formula>
    </cfRule>
    <cfRule type="cellIs" dxfId="423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422" priority="28" stopIfTrue="1" operator="equal">
      <formula>F$3-1</formula>
    </cfRule>
  </conditionalFormatting>
  <conditionalFormatting sqref="G5:G12 I5:I12 K5:M12 O5:W12 G21:G33 I21:I33 K21:M33 O21:W33 E5:E12 E21:E33">
    <cfRule type="cellIs" dxfId="421" priority="130" stopIfTrue="1" operator="equal">
      <formula>E$3-1</formula>
    </cfRule>
  </conditionalFormatting>
  <conditionalFormatting sqref="G5:G33">
    <cfRule type="cellIs" dxfId="420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419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418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417" priority="51" stopIfTrue="1" operator="equal">
      <formula>G$3-2</formula>
    </cfRule>
    <cfRule type="cellIs" dxfId="416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415" priority="119" stopIfTrue="1" operator="equal">
      <formula>G$3-2</formula>
    </cfRule>
  </conditionalFormatting>
  <conditionalFormatting sqref="G13:I13">
    <cfRule type="cellIs" dxfId="414" priority="84" stopIfTrue="1" operator="equal">
      <formula>G$3-2</formula>
    </cfRule>
  </conditionalFormatting>
  <conditionalFormatting sqref="G5:M12 G21:M33 O5:W12 O21:W33">
    <cfRule type="cellIs" dxfId="413" priority="129" stopIfTrue="1" operator="equal">
      <formula>G$3-2</formula>
    </cfRule>
  </conditionalFormatting>
  <conditionalFormatting sqref="H5:H12 H21:H33 J14:J19 F5:F12 F21:F33">
    <cfRule type="cellIs" dxfId="412" priority="124" stopIfTrue="1" operator="equal">
      <formula>F$3-1</formula>
    </cfRule>
  </conditionalFormatting>
  <conditionalFormatting sqref="H5:H33">
    <cfRule type="cellIs" dxfId="411" priority="118" stopIfTrue="1" operator="greaterThan">
      <formula>$H$3+2+$AH5</formula>
    </cfRule>
  </conditionalFormatting>
  <conditionalFormatting sqref="H13">
    <cfRule type="cellIs" dxfId="410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409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408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407" priority="44" stopIfTrue="1" operator="equal">
      <formula>H$3-2</formula>
    </cfRule>
  </conditionalFormatting>
  <conditionalFormatting sqref="I5:I33">
    <cfRule type="cellIs" dxfId="406" priority="43" stopIfTrue="1" operator="greaterThan">
      <formula>$I$3+2+AI5</formula>
    </cfRule>
  </conditionalFormatting>
  <conditionalFormatting sqref="I13">
    <cfRule type="cellIs" dxfId="405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404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403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402" priority="115" stopIfTrue="1" operator="equal">
      <formula>I$3-2</formula>
    </cfRule>
  </conditionalFormatting>
  <conditionalFormatting sqref="J5:J13">
    <cfRule type="cellIs" dxfId="401" priority="93" stopIfTrue="1" operator="equal">
      <formula>J$3-1</formula>
    </cfRule>
  </conditionalFormatting>
  <conditionalFormatting sqref="J5:J19">
    <cfRule type="cellIs" dxfId="400" priority="91" stopIfTrue="1" operator="greaterThan">
      <formula>$J$3+2+AJ5</formula>
    </cfRule>
  </conditionalFormatting>
  <conditionalFormatting sqref="J13">
    <cfRule type="cellIs" dxfId="399" priority="92" stopIfTrue="1" operator="equal">
      <formula>J$3-2</formula>
    </cfRule>
  </conditionalFormatting>
  <conditionalFormatting sqref="J20">
    <cfRule type="cellIs" dxfId="398" priority="55" stopIfTrue="1" operator="equal">
      <formula>J$3-2</formula>
    </cfRule>
  </conditionalFormatting>
  <conditionalFormatting sqref="J20:J33">
    <cfRule type="cellIs" dxfId="397" priority="54" stopIfTrue="1" operator="greaterThan">
      <formula>$J$3+2+AJ20</formula>
    </cfRule>
    <cfRule type="cellIs" dxfId="396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3">
    <cfRule type="cellIs" dxfId="395" priority="39" stopIfTrue="1" operator="greaterThan">
      <formula>$K$3+2+AK5</formula>
    </cfRule>
  </conditionalFormatting>
  <conditionalFormatting sqref="K20">
    <cfRule type="cellIs" dxfId="394" priority="40" stopIfTrue="1" operator="equal">
      <formula>K$3-2</formula>
    </cfRule>
    <cfRule type="cellIs" dxfId="393" priority="41" stopIfTrue="1" operator="equal">
      <formula>K$3-1</formula>
    </cfRule>
  </conditionalFormatting>
  <conditionalFormatting sqref="K13:M19">
    <cfRule type="cellIs" dxfId="392" priority="81" stopIfTrue="1" operator="equal">
      <formula>K$3-2</formula>
    </cfRule>
    <cfRule type="cellIs" dxfId="391" priority="82" stopIfTrue="1" operator="equal">
      <formula>K$3-1</formula>
    </cfRule>
  </conditionalFormatting>
  <conditionalFormatting sqref="L5:L33">
    <cfRule type="cellIs" dxfId="390" priority="35" stopIfTrue="1" operator="greaterThan">
      <formula>$L$3+2+AL5</formula>
    </cfRule>
  </conditionalFormatting>
  <conditionalFormatting sqref="L20">
    <cfRule type="cellIs" dxfId="389" priority="36" stopIfTrue="1" operator="equal">
      <formula>L$3-2</formula>
    </cfRule>
    <cfRule type="cellIs" dxfId="388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3">
    <cfRule type="cellIs" dxfId="387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386" priority="57" stopIfTrue="1" operator="greaterThan">
      <formula>$M$3+2+AM13</formula>
    </cfRule>
  </conditionalFormatting>
  <conditionalFormatting sqref="M20">
    <cfRule type="cellIs" dxfId="385" priority="58" stopIfTrue="1" operator="equal">
      <formula>M$3-2</formula>
    </cfRule>
    <cfRule type="cellIs" dxfId="384" priority="59" stopIfTrue="1" operator="equal">
      <formula>M$3-1</formula>
    </cfRule>
  </conditionalFormatting>
  <conditionalFormatting sqref="M20:M33">
    <cfRule type="cellIs" priority="60" operator="equal">
      <formula>M$3+2</formula>
    </cfRule>
  </conditionalFormatting>
  <conditionalFormatting sqref="O5:O33">
    <cfRule type="cellIs" dxfId="383" priority="24" stopIfTrue="1" operator="greaterThan">
      <formula>$O$3+2+AO5</formula>
    </cfRule>
  </conditionalFormatting>
  <conditionalFormatting sqref="O13:O20">
    <cfRule type="cellIs" dxfId="382" priority="25" stopIfTrue="1" operator="equal">
      <formula>O$3-1</formula>
    </cfRule>
    <cfRule type="cellIs" dxfId="381" priority="26" stopIfTrue="1" operator="equal">
      <formula>O$3-2</formula>
    </cfRule>
  </conditionalFormatting>
  <conditionalFormatting sqref="O5:W19">
    <cfRule type="cellIs" dxfId="380" priority="95" stopIfTrue="1" operator="equal">
      <formula>0</formula>
    </cfRule>
  </conditionalFormatting>
  <conditionalFormatting sqref="O20:W33">
    <cfRule type="cellIs" dxfId="379" priority="61" stopIfTrue="1" operator="equal">
      <formula>0</formula>
    </cfRule>
  </conditionalFormatting>
  <conditionalFormatting sqref="P5:P19">
    <cfRule type="cellIs" dxfId="378" priority="100" stopIfTrue="1" operator="greaterThan">
      <formula>$P$3+2+AP5</formula>
    </cfRule>
  </conditionalFormatting>
  <conditionalFormatting sqref="P13">
    <cfRule type="cellIs" dxfId="377" priority="101" stopIfTrue="1" operator="equal">
      <formula>P$3-2</formula>
    </cfRule>
    <cfRule type="cellIs" dxfId="376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375" priority="67" stopIfTrue="1" operator="equal">
      <formula>P$3-2</formula>
    </cfRule>
    <cfRule type="cellIs" dxfId="374" priority="68" stopIfTrue="1" operator="equal">
      <formula>P$3-1</formula>
    </cfRule>
    <cfRule type="cellIs" priority="69" stopIfTrue="1" operator="equal">
      <formula>P$3+2</formula>
    </cfRule>
  </conditionalFormatting>
  <conditionalFormatting sqref="P20:P33">
    <cfRule type="cellIs" dxfId="373" priority="66" stopIfTrue="1" operator="greaterThan">
      <formula>$P$3+2+AP20</formula>
    </cfRule>
  </conditionalFormatting>
  <conditionalFormatting sqref="P14:S19">
    <cfRule type="cellIs" dxfId="372" priority="126" stopIfTrue="1" operator="equal">
      <formula>P$3-2</formula>
    </cfRule>
    <cfRule type="cellIs" dxfId="371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370" priority="104" stopIfTrue="1" operator="greaterThan">
      <formula>$Q$3+2+AQ5</formula>
    </cfRule>
  </conditionalFormatting>
  <conditionalFormatting sqref="Q13">
    <cfRule type="cellIs" dxfId="369" priority="105" stopIfTrue="1" operator="equal">
      <formula>Q$3-2</formula>
    </cfRule>
    <cfRule type="cellIs" dxfId="368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367" priority="71" stopIfTrue="1" operator="equal">
      <formula>Q$3-2</formula>
    </cfRule>
    <cfRule type="cellIs" dxfId="366" priority="72" stopIfTrue="1" operator="equal">
      <formula>Q$3-1</formula>
    </cfRule>
    <cfRule type="cellIs" priority="73" stopIfTrue="1" operator="equal">
      <formula>Q$3+2</formula>
    </cfRule>
  </conditionalFormatting>
  <conditionalFormatting sqref="Q20:Q33">
    <cfRule type="cellIs" dxfId="365" priority="70" stopIfTrue="1" operator="greaterThan">
      <formula>$Q$3+2+AQ20</formula>
    </cfRule>
  </conditionalFormatting>
  <conditionalFormatting sqref="R5:R19">
    <cfRule type="cellIs" dxfId="364" priority="96" stopIfTrue="1" operator="greaterThan">
      <formula>$R$3+2+AR5</formula>
    </cfRule>
  </conditionalFormatting>
  <conditionalFormatting sqref="R13">
    <cfRule type="cellIs" dxfId="363" priority="97" stopIfTrue="1" operator="equal">
      <formula>R$3-2</formula>
    </cfRule>
    <cfRule type="cellIs" dxfId="362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361" priority="63" stopIfTrue="1" operator="equal">
      <formula>R$3-2</formula>
    </cfRule>
    <cfRule type="cellIs" dxfId="360" priority="64" stopIfTrue="1" operator="equal">
      <formula>R$3-1</formula>
    </cfRule>
    <cfRule type="cellIs" priority="65" stopIfTrue="1" operator="equal">
      <formula>R$3+2</formula>
    </cfRule>
  </conditionalFormatting>
  <conditionalFormatting sqref="R20:R33">
    <cfRule type="cellIs" dxfId="359" priority="62" stopIfTrue="1" operator="greaterThan">
      <formula>$R$3+2+AR20</formula>
    </cfRule>
  </conditionalFormatting>
  <conditionalFormatting sqref="S5:S19">
    <cfRule type="cellIs" dxfId="358" priority="108" stopIfTrue="1" operator="greaterThan">
      <formula>$S$3+2+AS5</formula>
    </cfRule>
  </conditionalFormatting>
  <conditionalFormatting sqref="S13">
    <cfRule type="cellIs" dxfId="357" priority="109" stopIfTrue="1" operator="equal">
      <formula>S$3-2</formula>
    </cfRule>
    <cfRule type="cellIs" dxfId="356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355" priority="75" stopIfTrue="1" operator="equal">
      <formula>S$3-2</formula>
    </cfRule>
    <cfRule type="cellIs" dxfId="354" priority="76" stopIfTrue="1" operator="equal">
      <formula>S$3-1</formula>
    </cfRule>
    <cfRule type="cellIs" priority="77" stopIfTrue="1" operator="equal">
      <formula>S$3+2</formula>
    </cfRule>
  </conditionalFormatting>
  <conditionalFormatting sqref="S20:S33">
    <cfRule type="cellIs" dxfId="353" priority="74" stopIfTrue="1" operator="greaterThan">
      <formula>$S$3+2+AS20</formula>
    </cfRule>
  </conditionalFormatting>
  <conditionalFormatting sqref="T5:T33">
    <cfRule type="cellIs" dxfId="352" priority="7" stopIfTrue="1" operator="greaterThan">
      <formula>$T$3+2+AT5</formula>
    </cfRule>
  </conditionalFormatting>
  <conditionalFormatting sqref="T20">
    <cfRule type="cellIs" dxfId="351" priority="8" stopIfTrue="1" operator="equal">
      <formula>T$3-2</formula>
    </cfRule>
    <cfRule type="cellIs" dxfId="350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349" priority="78" stopIfTrue="1" operator="equal">
      <formula>T$3-2</formula>
    </cfRule>
    <cfRule type="cellIs" dxfId="348" priority="79" stopIfTrue="1" operator="equal">
      <formula>T$3-1</formula>
    </cfRule>
    <cfRule type="cellIs" priority="80" stopIfTrue="1" operator="equal">
      <formula>T$3+2</formula>
    </cfRule>
  </conditionalFormatting>
  <conditionalFormatting sqref="U5:U33">
    <cfRule type="cellIs" dxfId="347" priority="20" stopIfTrue="1" operator="greaterThan">
      <formula>$U$3+2+AU5</formula>
    </cfRule>
  </conditionalFormatting>
  <conditionalFormatting sqref="U20">
    <cfRule type="cellIs" dxfId="346" priority="21" stopIfTrue="1" operator="equal">
      <formula>U$3-2</formula>
    </cfRule>
    <cfRule type="cellIs" dxfId="345" priority="22" stopIfTrue="1" operator="equal">
      <formula>U$3-1</formula>
    </cfRule>
    <cfRule type="cellIs" priority="23" stopIfTrue="1" operator="equal">
      <formula>U$3+2</formula>
    </cfRule>
  </conditionalFormatting>
  <conditionalFormatting sqref="V5:V33">
    <cfRule type="cellIs" dxfId="344" priority="16" stopIfTrue="1" operator="greaterThan">
      <formula>$V$3+2+AV5</formula>
    </cfRule>
  </conditionalFormatting>
  <conditionalFormatting sqref="V20">
    <cfRule type="cellIs" dxfId="343" priority="17" stopIfTrue="1" operator="equal">
      <formula>V$3-2</formula>
    </cfRule>
    <cfRule type="cellIs" dxfId="342" priority="18" stopIfTrue="1" operator="equal">
      <formula>V$3-1</formula>
    </cfRule>
    <cfRule type="cellIs" priority="19" stopIfTrue="1" operator="equal">
      <formula>V$3+2</formula>
    </cfRule>
  </conditionalFormatting>
  <conditionalFormatting sqref="W5:W33">
    <cfRule type="cellIs" dxfId="341" priority="12" stopIfTrue="1" operator="greaterThan">
      <formula>$W$3+2+AW5</formula>
    </cfRule>
  </conditionalFormatting>
  <conditionalFormatting sqref="W20">
    <cfRule type="cellIs" dxfId="340" priority="13" stopIfTrue="1" operator="equal">
      <formula>W$3-2</formula>
    </cfRule>
    <cfRule type="cellIs" dxfId="339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338" priority="112" operator="equal">
      <formula>0</formula>
    </cfRule>
  </conditionalFormatting>
  <conditionalFormatting sqref="Y5:Y33 Y2">
    <cfRule type="cellIs" dxfId="337" priority="136" operator="lessThanOrEqual">
      <formula>$Y$2</formula>
    </cfRule>
  </conditionalFormatting>
  <conditionalFormatting sqref="Y5:Y33">
    <cfRule type="cellIs" dxfId="336" priority="133" operator="equal">
      <formula>0</formula>
    </cfRule>
  </conditionalFormatting>
  <conditionalFormatting sqref="Y20">
    <cfRule type="cellIs" dxfId="335" priority="6" stopIfTrue="1" operator="equal">
      <formula>0</formula>
    </cfRule>
  </conditionalFormatting>
  <conditionalFormatting sqref="Y35:Y1048576">
    <cfRule type="cellIs" dxfId="334" priority="5" operator="equal">
      <formula>0</formula>
    </cfRule>
  </conditionalFormatting>
  <conditionalFormatting sqref="Z2 Z5:Z33">
    <cfRule type="cellIs" dxfId="333" priority="125" operator="equal">
      <formula>0</formula>
    </cfRule>
    <cfRule type="cellIs" dxfId="332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331" priority="2" operator="lessThanOrEqual">
      <formula>-7</formula>
    </cfRule>
  </conditionalFormatting>
  <conditionalFormatting sqref="AA5:AA33">
    <cfRule type="cellIs" dxfId="330" priority="3" stopIfTrue="1" operator="lessThan">
      <formula>-10</formula>
    </cfRule>
    <cfRule type="cellIs" dxfId="329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3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hyperlinks>
    <hyperlink ref="A3" r:id="rId1" xr:uid="{00000000-0004-0000-0F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38"/>
  <sheetViews>
    <sheetView workbookViewId="0">
      <pane xSplit="3" ySplit="3" topLeftCell="D4" activePane="bottomRight" state="frozen"/>
      <selection activeCell="D4" sqref="D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137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124</v>
      </c>
      <c r="D2" s="209">
        <v>127</v>
      </c>
      <c r="E2" s="210">
        <v>8</v>
      </c>
      <c r="F2" s="211">
        <v>18</v>
      </c>
      <c r="G2" s="210">
        <v>2</v>
      </c>
      <c r="H2" s="210">
        <v>16</v>
      </c>
      <c r="I2" s="210">
        <v>12</v>
      </c>
      <c r="J2" s="210">
        <v>6</v>
      </c>
      <c r="K2" s="210">
        <v>4</v>
      </c>
      <c r="L2" s="210">
        <v>14</v>
      </c>
      <c r="M2" s="210">
        <v>10</v>
      </c>
      <c r="N2" s="212"/>
      <c r="O2" s="210">
        <v>11</v>
      </c>
      <c r="P2" s="210">
        <v>17</v>
      </c>
      <c r="Q2" s="210">
        <v>9</v>
      </c>
      <c r="R2" s="210">
        <v>15</v>
      </c>
      <c r="S2" s="210">
        <v>7</v>
      </c>
      <c r="T2" s="210">
        <v>5</v>
      </c>
      <c r="U2" s="210">
        <v>13</v>
      </c>
      <c r="V2" s="210">
        <v>1</v>
      </c>
      <c r="W2" s="210">
        <v>3</v>
      </c>
      <c r="X2" s="135"/>
      <c r="Y2" s="143">
        <f>MIN(Y5:Y33)</f>
        <v>0</v>
      </c>
      <c r="Z2" s="144">
        <f>MIN(Z5:Z33)</f>
        <v>69</v>
      </c>
      <c r="AA2" s="213">
        <v>69</v>
      </c>
      <c r="AB2" s="205">
        <v>70.2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138</v>
      </c>
      <c r="B3" s="149">
        <v>70</v>
      </c>
      <c r="C3" s="150">
        <v>121</v>
      </c>
      <c r="D3" s="151">
        <v>116</v>
      </c>
      <c r="E3" s="230">
        <v>5</v>
      </c>
      <c r="F3" s="231">
        <v>3</v>
      </c>
      <c r="G3" s="230">
        <v>4</v>
      </c>
      <c r="H3" s="230">
        <v>3</v>
      </c>
      <c r="I3" s="230">
        <v>4</v>
      </c>
      <c r="J3" s="230">
        <v>4</v>
      </c>
      <c r="K3" s="230">
        <v>5</v>
      </c>
      <c r="L3" s="230">
        <v>3</v>
      </c>
      <c r="M3" s="230">
        <v>4</v>
      </c>
      <c r="N3" s="232">
        <f>SUM(E3:M3)</f>
        <v>35</v>
      </c>
      <c r="O3" s="230">
        <v>5</v>
      </c>
      <c r="P3" s="230">
        <v>3</v>
      </c>
      <c r="Q3" s="230">
        <v>4</v>
      </c>
      <c r="R3" s="230">
        <v>3</v>
      </c>
      <c r="S3" s="230">
        <v>4</v>
      </c>
      <c r="T3" s="230">
        <v>4</v>
      </c>
      <c r="U3" s="230">
        <v>3</v>
      </c>
      <c r="V3" s="230">
        <v>4</v>
      </c>
      <c r="W3" s="230">
        <v>5</v>
      </c>
      <c r="X3" s="155">
        <f>SUM(O3:W3)</f>
        <v>35</v>
      </c>
      <c r="Y3" s="154">
        <f>SUM(N3,X3)</f>
        <v>70</v>
      </c>
      <c r="Z3" s="156">
        <f>MIN(Z4:Z38)</f>
        <v>69</v>
      </c>
      <c r="AA3" s="157">
        <v>67.5</v>
      </c>
      <c r="AB3" s="157">
        <v>65.3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4</v>
      </c>
      <c r="F4" s="164">
        <v>16</v>
      </c>
      <c r="G4" s="163">
        <v>6</v>
      </c>
      <c r="H4" s="163">
        <v>12</v>
      </c>
      <c r="I4" s="163">
        <v>18</v>
      </c>
      <c r="J4" s="163">
        <v>2</v>
      </c>
      <c r="K4" s="163">
        <v>10</v>
      </c>
      <c r="L4" s="163">
        <v>14</v>
      </c>
      <c r="M4" s="163">
        <v>8</v>
      </c>
      <c r="N4" s="165"/>
      <c r="O4" s="166">
        <v>13</v>
      </c>
      <c r="P4" s="163">
        <v>17</v>
      </c>
      <c r="Q4" s="163">
        <v>15</v>
      </c>
      <c r="R4" s="166">
        <v>9</v>
      </c>
      <c r="S4" s="163">
        <v>11</v>
      </c>
      <c r="T4" s="163">
        <v>1</v>
      </c>
      <c r="U4" s="163">
        <v>5</v>
      </c>
      <c r="V4" s="163">
        <v>3</v>
      </c>
      <c r="W4" s="163">
        <v>7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22.2</v>
      </c>
      <c r="C5" s="173">
        <f t="shared" ref="C5:C33" si="0">_xlfn.IFS($A$5:$A$33="Andi Grant",ROUND($B$5:$B$33*($C$2/113)-($B$3-$AA$2),0),$A$5:$A$33&lt;&gt;"Andi Grant",ROUND($B$5:$B$33*($C$3/113)-($B$3-$AA$3),0))</f>
        <v>21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>
        <f t="shared" ref="Y5:Y33" si="2">SUM(N5+X5)</f>
        <v>0</v>
      </c>
      <c r="Z5" s="179" t="s">
        <v>20</v>
      </c>
      <c r="AA5" s="180">
        <f t="shared" ref="AA5:AA33" si="3">IF(X5&gt;0,ROUND(Y5-($AC$5:$AC$33+$B$3),0),0)</f>
        <v>0</v>
      </c>
      <c r="AC5" s="181">
        <f t="shared" ref="AC5:AC33" si="4">IF(D5&gt;0,D5,C5)</f>
        <v>21</v>
      </c>
      <c r="AD5" s="182"/>
      <c r="AE5" s="183">
        <f>HLOOKUP($AC5,HH!$A$2:$AP$20,E$4+1)</f>
        <v>1</v>
      </c>
      <c r="AF5" s="183">
        <f>HLOOKUP($AC5,HH!$A$2:$AP$20,F$4+1)</f>
        <v>1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2</v>
      </c>
      <c r="AK5" s="183">
        <f>HLOOKUP($AC5,HH!$A$2:$AP$20,K$4+1)</f>
        <v>1</v>
      </c>
      <c r="AL5" s="183">
        <f>HLOOKUP($AC5,HH!$A$2:$AP$20,L$4+1)</f>
        <v>1</v>
      </c>
      <c r="AM5" s="183">
        <f>HLOOKUP($AC5,HH!$A$2:$AP$20,M$4+1)</f>
        <v>1</v>
      </c>
      <c r="AN5" s="183"/>
      <c r="AO5" s="183">
        <f>HLOOKUP($AC5,HH!$A$2:$AP$20,O$4+1)</f>
        <v>1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2</v>
      </c>
      <c r="AU5" s="183">
        <f>HLOOKUP($AC5,HH!$A$2:$AP$20,U$4+1)</f>
        <v>1</v>
      </c>
      <c r="AV5" s="183">
        <f>HLOOKUP($AC5,HH!$A$2:$AP$20,V$4+1)</f>
        <v>2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10</v>
      </c>
      <c r="D6" s="173">
        <f t="shared" ref="D6:D32" si="5">_xlfn.IFS($A$5:$A$33="Andi Grant",ROUND($B$5:$B$33*($D$2/113)-($B$3-$AB$2),0),$A$5:$A$33&lt;&gt;"Andi Grant",ROUND($B$5:$B$33*($D$3/113)-($B$3-$AB$3),0))</f>
        <v>12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6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>
        <f t="shared" si="2"/>
        <v>0</v>
      </c>
      <c r="Z6" s="179" t="s">
        <v>20</v>
      </c>
      <c r="AA6" s="180">
        <f t="shared" si="3"/>
        <v>0</v>
      </c>
      <c r="AC6" s="181">
        <f t="shared" si="4"/>
        <v>12</v>
      </c>
      <c r="AD6" s="182"/>
      <c r="AE6" s="183">
        <f>HLOOKUP($AC6,HH!$A$2:$AP$20,E$4+1)</f>
        <v>1</v>
      </c>
      <c r="AF6" s="183">
        <f>HLOOKUP($AC6,HH!$A$2:$AP$20,F$4+1)</f>
        <v>0</v>
      </c>
      <c r="AG6" s="183">
        <f>HLOOKUP($AC6,HH!$A$2:$AP$20,G$4+1)</f>
        <v>1</v>
      </c>
      <c r="AH6" s="183">
        <f>HLOOKUP($AC6,HH!$A$2:$AP$20,H$4+1)</f>
        <v>1</v>
      </c>
      <c r="AI6" s="183">
        <f>HLOOKUP($AC6,HH!$A$2:$AP$20,I$4+1)</f>
        <v>0</v>
      </c>
      <c r="AJ6" s="183">
        <f>HLOOKUP($AC6,HH!$A$2:$AP$20,J$4+1)</f>
        <v>1</v>
      </c>
      <c r="AK6" s="183">
        <f>HLOOKUP($AC6,HH!$A$2:$AP$20,K$4+1)</f>
        <v>1</v>
      </c>
      <c r="AL6" s="183">
        <f>HLOOKUP($AC6,HH!$A$2:$AP$20,L$4+1)</f>
        <v>0</v>
      </c>
      <c r="AM6" s="183">
        <f>HLOOKUP($AC6,HH!$A$2:$AP$20,M$4+1)</f>
        <v>1</v>
      </c>
      <c r="AN6" s="183"/>
      <c r="AO6" s="183">
        <f>HLOOKUP($AC6,HH!$A$2:$AP$20,O$4+1)</f>
        <v>0</v>
      </c>
      <c r="AP6" s="183">
        <f>HLOOKUP($AC6,HH!$A$2:$AP$20,P$4+1)</f>
        <v>0</v>
      </c>
      <c r="AQ6" s="183">
        <f>HLOOKUP($AC6,HH!$A$2:$AP$20,Q$4+1)</f>
        <v>0</v>
      </c>
      <c r="AR6" s="183">
        <f>HLOOKUP($AC6,HH!$A$2:$AP$20,R$4+1)</f>
        <v>1</v>
      </c>
      <c r="AS6" s="183">
        <f>HLOOKUP($AC6,HH!$A$2:$AP$20,S$4+1)</f>
        <v>1</v>
      </c>
      <c r="AT6" s="183">
        <f>HLOOKUP($AC6,HH!$A$2:$AP$20,T$4+1)</f>
        <v>1</v>
      </c>
      <c r="AU6" s="183">
        <f>HLOOKUP($AC6,HH!$A$2:$AP$20,U$4+1)</f>
        <v>1</v>
      </c>
      <c r="AV6" s="183">
        <f>HLOOKUP($AC6,HH!$A$2:$AP$20,V$4+1)</f>
        <v>1</v>
      </c>
      <c r="AW6" s="183">
        <f>HLOOKUP($AC6,HH!$A$2:$AP$20,W$4+1)</f>
        <v>1</v>
      </c>
    </row>
    <row r="7" spans="1:49" ht="13.65" customHeight="1" x14ac:dyDescent="0.25">
      <c r="A7" s="185" t="s">
        <v>23</v>
      </c>
      <c r="B7" s="186">
        <v>26.7</v>
      </c>
      <c r="C7" s="173">
        <f t="shared" si="0"/>
        <v>26</v>
      </c>
      <c r="D7" s="173">
        <f t="shared" si="5"/>
        <v>23</v>
      </c>
      <c r="E7" s="174">
        <v>6</v>
      </c>
      <c r="F7" s="175">
        <v>4</v>
      </c>
      <c r="G7" s="174">
        <v>7</v>
      </c>
      <c r="H7" s="174">
        <v>4</v>
      </c>
      <c r="I7" s="174">
        <v>4</v>
      </c>
      <c r="J7" s="174">
        <v>5</v>
      </c>
      <c r="K7" s="174">
        <v>5</v>
      </c>
      <c r="L7" s="174">
        <v>6</v>
      </c>
      <c r="M7" s="174">
        <v>5</v>
      </c>
      <c r="N7" s="134">
        <f t="shared" si="6"/>
        <v>46</v>
      </c>
      <c r="O7" s="176">
        <v>5</v>
      </c>
      <c r="P7" s="174">
        <v>4</v>
      </c>
      <c r="Q7" s="174">
        <v>6</v>
      </c>
      <c r="R7" s="174">
        <v>3</v>
      </c>
      <c r="S7" s="174">
        <v>5</v>
      </c>
      <c r="T7" s="176">
        <v>6</v>
      </c>
      <c r="U7" s="174">
        <v>4</v>
      </c>
      <c r="V7" s="174">
        <v>6</v>
      </c>
      <c r="W7" s="176">
        <v>7</v>
      </c>
      <c r="X7" s="177">
        <f t="shared" si="1"/>
        <v>46</v>
      </c>
      <c r="Y7" s="178">
        <f t="shared" si="2"/>
        <v>92</v>
      </c>
      <c r="Z7" s="179">
        <f t="shared" ref="Z7:Z25" si="7">IF(AC7&lt;37,(SUM(ROUND(Y7-AC7,0))),"")</f>
        <v>69</v>
      </c>
      <c r="AA7" s="180">
        <f t="shared" si="3"/>
        <v>-1</v>
      </c>
      <c r="AC7" s="181">
        <f t="shared" si="4"/>
        <v>23</v>
      </c>
      <c r="AD7" s="182">
        <v>1</v>
      </c>
      <c r="AE7" s="183">
        <f>HLOOKUP($AC7,HH!$A$2:$AP$20,E$4+1)</f>
        <v>2</v>
      </c>
      <c r="AF7" s="183">
        <f>HLOOKUP($AC7,HH!$A$2:$AP$20,F$4+1)</f>
        <v>1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2</v>
      </c>
      <c r="AK7" s="183">
        <f>HLOOKUP($AC7,HH!$A$2:$AP$20,K$4+1)</f>
        <v>1</v>
      </c>
      <c r="AL7" s="183">
        <f>HLOOKUP($AC7,HH!$A$2:$AP$20,L$4+1)</f>
        <v>1</v>
      </c>
      <c r="AM7" s="183">
        <f>HLOOKUP($AC7,HH!$A$2:$AP$20,M$4+1)</f>
        <v>1</v>
      </c>
      <c r="AN7" s="183"/>
      <c r="AO7" s="183">
        <f>HLOOKUP($AC7,HH!$A$2:$AP$20,O$4+1)</f>
        <v>1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2</v>
      </c>
      <c r="AU7" s="183">
        <f>HLOOKUP($AC7,HH!$A$2:$AP$20,U$4+1)</f>
        <v>2</v>
      </c>
      <c r="AV7" s="183">
        <f>HLOOKUP($AC7,HH!$A$2:$AP$20,V$4+1)</f>
        <v>2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28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6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>
        <f t="shared" si="2"/>
        <v>0</v>
      </c>
      <c r="Z8" s="179" t="s">
        <v>20</v>
      </c>
      <c r="AA8" s="180">
        <f t="shared" si="3"/>
        <v>0</v>
      </c>
      <c r="AC8" s="181">
        <f t="shared" si="4"/>
        <v>28</v>
      </c>
      <c r="AD8" s="182"/>
      <c r="AE8" s="183">
        <f>HLOOKUP($AC8,HH!$A$2:$AP$20,E$4+1)</f>
        <v>2</v>
      </c>
      <c r="AF8" s="183">
        <f>HLOOKUP($AC8,HH!$A$2:$AP$20,F$4+1)</f>
        <v>1</v>
      </c>
      <c r="AG8" s="183">
        <f>HLOOKUP($AC8,HH!$A$2:$AP$20,G$4+1)</f>
        <v>2</v>
      </c>
      <c r="AH8" s="183">
        <f>HLOOKUP($AC8,HH!$A$2:$AP$20,H$4+1)</f>
        <v>1</v>
      </c>
      <c r="AI8" s="183">
        <f>HLOOKUP($AC8,HH!$A$2:$AP$20,I$4+1)</f>
        <v>1</v>
      </c>
      <c r="AJ8" s="183">
        <f>HLOOKUP($AC8,HH!$A$2:$AP$20,J$4+1)</f>
        <v>2</v>
      </c>
      <c r="AK8" s="183">
        <f>HLOOKUP($AC8,HH!$A$2:$AP$20,K$4+1)</f>
        <v>2</v>
      </c>
      <c r="AL8" s="183">
        <f>HLOOKUP($AC8,HH!$A$2:$AP$20,L$4+1)</f>
        <v>1</v>
      </c>
      <c r="AM8" s="183">
        <f>HLOOKUP($AC8,HH!$A$2:$AP$20,M$4+1)</f>
        <v>2</v>
      </c>
      <c r="AN8" s="183"/>
      <c r="AO8" s="183">
        <f>HLOOKUP($AC8,HH!$A$2:$AP$20,O$4+1)</f>
        <v>1</v>
      </c>
      <c r="AP8" s="183">
        <f>HLOOKUP($AC8,HH!$A$2:$AP$20,P$4+1)</f>
        <v>1</v>
      </c>
      <c r="AQ8" s="183">
        <f>HLOOKUP($AC8,HH!$A$2:$AP$20,Q$4+1)</f>
        <v>1</v>
      </c>
      <c r="AR8" s="183">
        <f>HLOOKUP($AC8,HH!$A$2:$AP$20,R$4+1)</f>
        <v>2</v>
      </c>
      <c r="AS8" s="183">
        <f>HLOOKUP($AC8,HH!$A$2:$AP$20,S$4+1)</f>
        <v>1</v>
      </c>
      <c r="AT8" s="183">
        <f>HLOOKUP($AC8,HH!$A$2:$AP$20,T$4+1)</f>
        <v>2</v>
      </c>
      <c r="AU8" s="183">
        <f>HLOOKUP($AC8,HH!$A$2:$AP$20,U$4+1)</f>
        <v>2</v>
      </c>
      <c r="AV8" s="183">
        <f>HLOOKUP($AC8,HH!$A$2:$AP$20,V$4+1)</f>
        <v>2</v>
      </c>
      <c r="AW8" s="183">
        <f>HLOOKUP($AC8,HH!$A$2:$AP$20,W$4+1)</f>
        <v>2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15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6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>
        <f t="shared" si="2"/>
        <v>0</v>
      </c>
      <c r="Z9" s="179" t="s">
        <v>20</v>
      </c>
      <c r="AA9" s="180">
        <f t="shared" si="3"/>
        <v>0</v>
      </c>
      <c r="AC9" s="181">
        <f t="shared" si="4"/>
        <v>15</v>
      </c>
      <c r="AD9" s="182"/>
      <c r="AE9" s="183">
        <f>HLOOKUP($AC9,HH!$A$2:$AP$20,E$4+1)</f>
        <v>1</v>
      </c>
      <c r="AF9" s="183">
        <f>HLOOKUP($AC9,HH!$A$2:$AP$20,F$4+1)</f>
        <v>0</v>
      </c>
      <c r="AG9" s="183">
        <f>HLOOKUP($AC9,HH!$A$2:$AP$20,G$4+1)</f>
        <v>1</v>
      </c>
      <c r="AH9" s="183">
        <f>HLOOKUP($AC9,HH!$A$2:$AP$20,H$4+1)</f>
        <v>1</v>
      </c>
      <c r="AI9" s="183">
        <f>HLOOKUP($AC9,HH!$A$2:$AP$20,I$4+1)</f>
        <v>0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1</v>
      </c>
      <c r="AN9" s="183"/>
      <c r="AO9" s="183">
        <f>HLOOKUP($AC9,HH!$A$2:$AP$20,O$4+1)</f>
        <v>1</v>
      </c>
      <c r="AP9" s="183">
        <f>HLOOKUP($AC9,HH!$A$2:$AP$20,P$4+1)</f>
        <v>0</v>
      </c>
      <c r="AQ9" s="183">
        <f>HLOOKUP($AC9,HH!$A$2:$AP$20,Q$4+1)</f>
        <v>1</v>
      </c>
      <c r="AR9" s="183">
        <f>HLOOKUP($AC9,HH!$A$2:$AP$20,R$4+1)</f>
        <v>1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11</v>
      </c>
      <c r="D10" s="173">
        <v>0</v>
      </c>
      <c r="E10" s="174">
        <v>6</v>
      </c>
      <c r="F10" s="175">
        <v>4</v>
      </c>
      <c r="G10" s="174">
        <v>6</v>
      </c>
      <c r="H10" s="174">
        <v>3</v>
      </c>
      <c r="I10" s="174">
        <v>4</v>
      </c>
      <c r="J10" s="174">
        <v>7</v>
      </c>
      <c r="K10" s="174">
        <v>5</v>
      </c>
      <c r="L10" s="174">
        <v>5</v>
      </c>
      <c r="M10" s="174">
        <v>6</v>
      </c>
      <c r="N10" s="134">
        <f t="shared" si="6"/>
        <v>46</v>
      </c>
      <c r="O10" s="176">
        <v>4</v>
      </c>
      <c r="P10" s="174">
        <v>4</v>
      </c>
      <c r="Q10" s="174">
        <v>5</v>
      </c>
      <c r="R10" s="174">
        <v>3</v>
      </c>
      <c r="S10" s="174">
        <v>5</v>
      </c>
      <c r="T10" s="174">
        <v>5</v>
      </c>
      <c r="U10" s="174">
        <v>4</v>
      </c>
      <c r="V10" s="174">
        <v>5</v>
      </c>
      <c r="W10" s="176">
        <v>5</v>
      </c>
      <c r="X10" s="177">
        <f t="shared" si="1"/>
        <v>40</v>
      </c>
      <c r="Y10" s="178">
        <f t="shared" si="2"/>
        <v>86</v>
      </c>
      <c r="Z10" s="179">
        <f t="shared" si="7"/>
        <v>75</v>
      </c>
      <c r="AA10" s="180">
        <f t="shared" si="3"/>
        <v>5</v>
      </c>
      <c r="AC10" s="181">
        <f t="shared" si="4"/>
        <v>11</v>
      </c>
      <c r="AD10" s="182">
        <v>1</v>
      </c>
      <c r="AE10" s="183">
        <f>HLOOKUP($AC10,HH!$A$2:$AP$20,E$4+1)</f>
        <v>1</v>
      </c>
      <c r="AF10" s="183">
        <f>HLOOKUP($AC10,HH!$A$2:$AP$20,F$4+1)</f>
        <v>0</v>
      </c>
      <c r="AG10" s="183">
        <f>HLOOKUP($AC10,HH!$A$2:$AP$20,G$4+1)</f>
        <v>1</v>
      </c>
      <c r="AH10" s="183">
        <f>HLOOKUP($AC10,HH!$A$2:$AP$20,H$4+1)</f>
        <v>0</v>
      </c>
      <c r="AI10" s="183">
        <f>HLOOKUP($AC10,HH!$A$2:$AP$20,I$4+1)</f>
        <v>0</v>
      </c>
      <c r="AJ10" s="183">
        <f>HLOOKUP($AC10,HH!$A$2:$AP$20,J$4+1)</f>
        <v>1</v>
      </c>
      <c r="AK10" s="183">
        <f>HLOOKUP($AC10,HH!$A$2:$AP$20,K$4+1)</f>
        <v>1</v>
      </c>
      <c r="AL10" s="183">
        <f>HLOOKUP($AC10,HH!$A$2:$AP$20,L$4+1)</f>
        <v>0</v>
      </c>
      <c r="AM10" s="183">
        <f>HLOOKUP($AC10,HH!$A$2:$AP$20,M$4+1)</f>
        <v>1</v>
      </c>
      <c r="AN10" s="183"/>
      <c r="AO10" s="183">
        <f>HLOOKUP($AC10,HH!$A$2:$AP$20,O$4+1)</f>
        <v>0</v>
      </c>
      <c r="AP10" s="183">
        <f>HLOOKUP($AC10,HH!$A$2:$AP$20,P$4+1)</f>
        <v>0</v>
      </c>
      <c r="AQ10" s="183">
        <f>HLOOKUP($AC10,HH!$A$2:$AP$20,Q$4+1)</f>
        <v>0</v>
      </c>
      <c r="AR10" s="183">
        <f>HLOOKUP($AC10,HH!$A$2:$AP$20,R$4+1)</f>
        <v>1</v>
      </c>
      <c r="AS10" s="183">
        <f>HLOOKUP($AC10,HH!$A$2:$AP$20,S$4+1)</f>
        <v>1</v>
      </c>
      <c r="AT10" s="183">
        <f>HLOOKUP($AC10,HH!$A$2:$AP$20,T$4+1)</f>
        <v>1</v>
      </c>
      <c r="AU10" s="183">
        <f>HLOOKUP($AC10,HH!$A$2:$AP$20,U$4+1)</f>
        <v>1</v>
      </c>
      <c r="AV10" s="183">
        <f>HLOOKUP($AC10,HH!$A$2:$AP$20,V$4+1)</f>
        <v>1</v>
      </c>
      <c r="AW10" s="183">
        <f>HLOOKUP($AC10,HH!$A$2:$AP$20,W$4+1)</f>
        <v>1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>
        <f>SUM(N11+X11)</f>
        <v>0</v>
      </c>
      <c r="Z11" s="179" t="s">
        <v>20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4</v>
      </c>
      <c r="AF11" s="183">
        <f>HLOOKUP($AC11,HH!$A$2:$AP$20,F$4+1)</f>
        <v>16</v>
      </c>
      <c r="AG11" s="183">
        <f>HLOOKUP($AC11,HH!$A$2:$AP$20,G$4+1)</f>
        <v>6</v>
      </c>
      <c r="AH11" s="183">
        <f>HLOOKUP($AC11,HH!$A$2:$AP$20,H$4+1)</f>
        <v>12</v>
      </c>
      <c r="AI11" s="183">
        <f>HLOOKUP($AC11,HH!$A$2:$AP$20,I$4+1)</f>
        <v>18</v>
      </c>
      <c r="AJ11" s="183">
        <f>HLOOKUP($AC11,HH!$A$2:$AP$20,J$4+1)</f>
        <v>2</v>
      </c>
      <c r="AK11" s="183">
        <f>HLOOKUP($AC11,HH!$A$2:$AP$20,K$4+1)</f>
        <v>10</v>
      </c>
      <c r="AL11" s="183">
        <f>HLOOKUP($AC11,HH!$A$2:$AP$20,L$4+1)</f>
        <v>14</v>
      </c>
      <c r="AM11" s="183">
        <f>HLOOKUP($AC11,HH!$A$2:$AP$20,M$4+1)</f>
        <v>8</v>
      </c>
      <c r="AN11" s="183"/>
      <c r="AO11" s="183">
        <f>HLOOKUP($AC11,HH!$A$2:$AP$20,O$4+1)</f>
        <v>13</v>
      </c>
      <c r="AP11" s="183">
        <f>HLOOKUP($AC11,HH!$A$2:$AP$20,P$4+1)</f>
        <v>17</v>
      </c>
      <c r="AQ11" s="183">
        <f>HLOOKUP($AC11,HH!$A$2:$AP$20,Q$4+1)</f>
        <v>15</v>
      </c>
      <c r="AR11" s="183">
        <f>HLOOKUP($AC11,HH!$A$2:$AP$20,R$4+1)</f>
        <v>9</v>
      </c>
      <c r="AS11" s="183">
        <f>HLOOKUP($AC11,HH!$A$2:$AP$20,S$4+1)</f>
        <v>11</v>
      </c>
      <c r="AT11" s="183">
        <f>HLOOKUP($AC11,HH!$A$2:$AP$20,T$4+1)</f>
        <v>1</v>
      </c>
      <c r="AU11" s="183">
        <f>HLOOKUP($AC11,HH!$A$2:$AP$20,U$4+1)</f>
        <v>5</v>
      </c>
      <c r="AV11" s="183">
        <f>HLOOKUP($AC11,HH!$A$2:$AP$20,V$4+1)</f>
        <v>3</v>
      </c>
      <c r="AW11" s="183">
        <f>HLOOKUP($AC11,HH!$A$2:$AP$20,W$4+1)</f>
        <v>7</v>
      </c>
    </row>
    <row r="12" spans="1:49" ht="13.65" customHeight="1" x14ac:dyDescent="0.25">
      <c r="A12" s="185" t="s">
        <v>27</v>
      </c>
      <c r="B12" s="186">
        <v>26.8</v>
      </c>
      <c r="C12" s="173">
        <f t="shared" si="0"/>
        <v>26</v>
      </c>
      <c r="D12" s="173">
        <f t="shared" si="5"/>
        <v>23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6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>
        <f t="shared" si="2"/>
        <v>0</v>
      </c>
      <c r="Z12" s="179" t="s">
        <v>20</v>
      </c>
      <c r="AA12" s="180">
        <f t="shared" si="3"/>
        <v>0</v>
      </c>
      <c r="AC12" s="181">
        <f t="shared" si="4"/>
        <v>23</v>
      </c>
      <c r="AD12" s="182"/>
      <c r="AE12" s="183">
        <f>HLOOKUP($AC12,HH!$A$2:$AP$20,E$4+1)</f>
        <v>2</v>
      </c>
      <c r="AF12" s="183">
        <f>HLOOKUP($AC12,HH!$A$2:$AP$20,F$4+1)</f>
        <v>1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2</v>
      </c>
      <c r="AK12" s="183">
        <f>HLOOKUP($AC12,HH!$A$2:$AP$20,K$4+1)</f>
        <v>1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1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2</v>
      </c>
      <c r="AU12" s="183">
        <f>HLOOKUP($AC12,HH!$A$2:$AP$20,U$4+1)</f>
        <v>2</v>
      </c>
      <c r="AV12" s="183">
        <f>HLOOKUP($AC12,HH!$A$2:$AP$20,V$4+1)</f>
        <v>2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6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>
        <f t="shared" si="2"/>
        <v>0</v>
      </c>
      <c r="Z13" s="179" t="s">
        <v>20</v>
      </c>
      <c r="AA13" s="180">
        <f t="shared" si="3"/>
        <v>0</v>
      </c>
      <c r="AC13" s="181">
        <f t="shared" si="4"/>
        <v>11</v>
      </c>
      <c r="AD13" s="182"/>
      <c r="AE13" s="183">
        <f>HLOOKUP($AC13,HH!$A$2:$AP$20,E$4+1)</f>
        <v>1</v>
      </c>
      <c r="AF13" s="183">
        <f>HLOOKUP($AC13,HH!$A$2:$AP$20,F$4+1)</f>
        <v>0</v>
      </c>
      <c r="AG13" s="183">
        <f>HLOOKUP($AC13,HH!$A$2:$AP$20,G$4+1)</f>
        <v>1</v>
      </c>
      <c r="AH13" s="183">
        <f>HLOOKUP($AC13,HH!$A$2:$AP$20,H$4+1)</f>
        <v>0</v>
      </c>
      <c r="AI13" s="183">
        <f>HLOOKUP($AC13,HH!$A$2:$AP$20,I$4+1)</f>
        <v>0</v>
      </c>
      <c r="AJ13" s="183">
        <f>HLOOKUP($AC13,HH!$A$2:$AP$20,J$4+1)</f>
        <v>1</v>
      </c>
      <c r="AK13" s="183">
        <f>HLOOKUP($AC13,HH!$A$2:$AP$20,K$4+1)</f>
        <v>1</v>
      </c>
      <c r="AL13" s="183">
        <f>HLOOKUP($AC13,HH!$A$2:$AP$20,L$4+1)</f>
        <v>0</v>
      </c>
      <c r="AM13" s="183">
        <f>HLOOKUP($AC13,HH!$A$2:$AP$20,M$4+1)</f>
        <v>1</v>
      </c>
      <c r="AN13" s="183"/>
      <c r="AO13" s="183">
        <f>HLOOKUP($AC13,HH!$A$2:$AP$20,O$4+1)</f>
        <v>0</v>
      </c>
      <c r="AP13" s="183">
        <f>HLOOKUP($AC13,HH!$A$2:$AP$20,P$4+1)</f>
        <v>0</v>
      </c>
      <c r="AQ13" s="183">
        <f>HLOOKUP($AC13,HH!$A$2:$AP$20,Q$4+1)</f>
        <v>0</v>
      </c>
      <c r="AR13" s="183">
        <f>HLOOKUP($AC13,HH!$A$2:$AP$20,R$4+1)</f>
        <v>1</v>
      </c>
      <c r="AS13" s="183">
        <f>HLOOKUP($AC13,HH!$A$2:$AP$20,S$4+1)</f>
        <v>1</v>
      </c>
      <c r="AT13" s="183">
        <f>HLOOKUP($AC13,HH!$A$2:$AP$20,T$4+1)</f>
        <v>1</v>
      </c>
      <c r="AU13" s="183">
        <f>HLOOKUP($AC13,HH!$A$2:$AP$20,U$4+1)</f>
        <v>1</v>
      </c>
      <c r="AV13" s="183">
        <f>HLOOKUP($AC13,HH!$A$2:$AP$20,V$4+1)</f>
        <v>1</v>
      </c>
      <c r="AW13" s="183">
        <f>HLOOKUP($AC13,HH!$A$2:$AP$20,W$4+1)</f>
        <v>1</v>
      </c>
    </row>
    <row r="14" spans="1:49" ht="13.65" customHeight="1" x14ac:dyDescent="0.25">
      <c r="A14" s="185" t="s">
        <v>44</v>
      </c>
      <c r="B14" s="186">
        <v>45.3</v>
      </c>
      <c r="C14" s="173">
        <f t="shared" si="0"/>
        <v>46</v>
      </c>
      <c r="D14" s="173">
        <f t="shared" si="5"/>
        <v>42</v>
      </c>
      <c r="E14" s="174">
        <v>9</v>
      </c>
      <c r="F14" s="175">
        <v>6</v>
      </c>
      <c r="G14" s="174">
        <v>10</v>
      </c>
      <c r="H14" s="174">
        <v>4</v>
      </c>
      <c r="I14" s="174">
        <v>7</v>
      </c>
      <c r="J14" s="174">
        <v>6</v>
      </c>
      <c r="K14" s="174">
        <v>10</v>
      </c>
      <c r="L14" s="174">
        <v>6</v>
      </c>
      <c r="M14" s="174">
        <v>7</v>
      </c>
      <c r="N14" s="134">
        <f t="shared" si="6"/>
        <v>65</v>
      </c>
      <c r="O14" s="176">
        <v>8</v>
      </c>
      <c r="P14" s="174">
        <v>5</v>
      </c>
      <c r="Q14" s="174">
        <v>8</v>
      </c>
      <c r="R14" s="174">
        <v>6</v>
      </c>
      <c r="S14" s="174">
        <v>7</v>
      </c>
      <c r="T14" s="174">
        <v>8</v>
      </c>
      <c r="U14" s="174">
        <v>6</v>
      </c>
      <c r="V14" s="174">
        <v>5</v>
      </c>
      <c r="W14" s="176">
        <v>10</v>
      </c>
      <c r="X14" s="177">
        <f t="shared" si="1"/>
        <v>63</v>
      </c>
      <c r="Y14" s="178">
        <f t="shared" si="2"/>
        <v>128</v>
      </c>
      <c r="Z14" s="179" t="str">
        <f t="shared" si="7"/>
        <v/>
      </c>
      <c r="AA14" s="180">
        <f t="shared" si="3"/>
        <v>16</v>
      </c>
      <c r="AC14" s="181">
        <f t="shared" si="4"/>
        <v>42</v>
      </c>
      <c r="AD14" s="182">
        <v>1</v>
      </c>
      <c r="AE14" s="183">
        <f>HLOOKUP($AC14,HH!$A$2:$AP$20,E$4+1)</f>
        <v>3</v>
      </c>
      <c r="AF14" s="183">
        <f>HLOOKUP($AC14,HH!$A$2:$AP$20,F$4+1)</f>
        <v>2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2</v>
      </c>
      <c r="AJ14" s="183">
        <f>HLOOKUP($AC14,HH!$A$2:$AP$20,J$4+1)</f>
        <v>3</v>
      </c>
      <c r="AK14" s="183">
        <f>HLOOKUP($AC14,HH!$A$2:$AP$20,K$4+1)</f>
        <v>2</v>
      </c>
      <c r="AL14" s="183">
        <f>HLOOKUP($AC14,HH!$A$2:$AP$20,L$4+1)</f>
        <v>2</v>
      </c>
      <c r="AM14" s="183">
        <f>HLOOKUP($AC14,HH!$A$2:$AP$20,M$4+1)</f>
        <v>2</v>
      </c>
      <c r="AN14" s="183"/>
      <c r="AO14" s="183">
        <f>HLOOKUP($AC14,HH!$A$2:$AP$20,O$4+1)</f>
        <v>2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3</v>
      </c>
      <c r="AU14" s="183">
        <f>HLOOKUP($AC14,HH!$A$2:$AP$20,U$4+1)</f>
        <v>3</v>
      </c>
      <c r="AV14" s="183">
        <f>HLOOKUP($AC14,HH!$A$2:$AP$20,V$4+1)</f>
        <v>3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21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6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>
        <f t="shared" si="2"/>
        <v>0</v>
      </c>
      <c r="Z15" s="179" t="s">
        <v>20</v>
      </c>
      <c r="AA15" s="180">
        <f t="shared" si="3"/>
        <v>0</v>
      </c>
      <c r="AC15" s="181">
        <f t="shared" si="4"/>
        <v>21</v>
      </c>
      <c r="AD15" s="182"/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2</v>
      </c>
      <c r="AK15" s="183">
        <f>HLOOKUP($AC15,HH!$A$2:$AP$20,K$4+1)</f>
        <v>1</v>
      </c>
      <c r="AL15" s="183">
        <f>HLOOKUP($AC15,HH!$A$2:$AP$20,L$4+1)</f>
        <v>1</v>
      </c>
      <c r="AM15" s="183">
        <f>HLOOKUP($AC15,HH!$A$2:$AP$20,M$4+1)</f>
        <v>1</v>
      </c>
      <c r="AN15" s="183"/>
      <c r="AO15" s="183">
        <f>HLOOKUP($AC15,HH!$A$2:$AP$20,O$4+1)</f>
        <v>1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2</v>
      </c>
      <c r="AU15" s="183">
        <f>HLOOKUP($AC15,HH!$A$2:$AP$20,U$4+1)</f>
        <v>1</v>
      </c>
      <c r="AV15" s="183">
        <f>HLOOKUP($AC15,HH!$A$2:$AP$20,V$4+1)</f>
        <v>2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14.4</v>
      </c>
      <c r="C16" s="173">
        <f t="shared" si="0"/>
        <v>13</v>
      </c>
      <c r="D16" s="173">
        <v>0</v>
      </c>
      <c r="E16" s="174"/>
      <c r="F16" s="175"/>
      <c r="G16" s="174"/>
      <c r="H16" s="174"/>
      <c r="I16" s="174"/>
      <c r="J16" s="174"/>
      <c r="K16" s="174"/>
      <c r="L16" s="174"/>
      <c r="M16" s="174"/>
      <c r="N16" s="134">
        <f>SUM(E16:M16)</f>
        <v>0</v>
      </c>
      <c r="O16" s="176"/>
      <c r="P16" s="174"/>
      <c r="Q16" s="174"/>
      <c r="R16" s="174"/>
      <c r="S16" s="174"/>
      <c r="T16" s="174"/>
      <c r="U16" s="174"/>
      <c r="V16" s="174"/>
      <c r="W16" s="176"/>
      <c r="X16" s="177">
        <f>SUM(O16:W16)</f>
        <v>0</v>
      </c>
      <c r="Y16" s="178">
        <f>SUM(N16+X16)</f>
        <v>0</v>
      </c>
      <c r="Z16" s="179" t="s">
        <v>20</v>
      </c>
      <c r="AA16" s="180">
        <f>IF(X16&gt;0,ROUND(Y16-($AC$5:$AC$33+$B$3),0),0)</f>
        <v>0</v>
      </c>
      <c r="AC16" s="181">
        <f t="shared" si="4"/>
        <v>13</v>
      </c>
      <c r="AD16" s="182"/>
      <c r="AE16" s="183">
        <f>HLOOKUP($AC16,HH!$A$2:$AP$20,E$4+1)</f>
        <v>1</v>
      </c>
      <c r="AF16" s="183">
        <f>HLOOKUP($AC16,HH!$A$2:$AP$20,F$4+1)</f>
        <v>0</v>
      </c>
      <c r="AG16" s="183">
        <f>HLOOKUP($AC16,HH!$A$2:$AP$20,G$4+1)</f>
        <v>1</v>
      </c>
      <c r="AH16" s="183">
        <f>HLOOKUP($AC16,HH!$A$2:$AP$20,H$4+1)</f>
        <v>1</v>
      </c>
      <c r="AI16" s="183">
        <f>HLOOKUP($AC16,HH!$A$2:$AP$20,I$4+1)</f>
        <v>0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0</v>
      </c>
      <c r="AM16" s="183">
        <f>HLOOKUP($AC16,HH!$A$2:$AP$20,M$4+1)</f>
        <v>1</v>
      </c>
      <c r="AN16" s="183"/>
      <c r="AO16" s="183">
        <f>HLOOKUP($AC16,HH!$A$2:$AP$20,O$4+1)</f>
        <v>1</v>
      </c>
      <c r="AP16" s="183">
        <f>HLOOKUP($AC16,HH!$A$2:$AP$20,P$4+1)</f>
        <v>0</v>
      </c>
      <c r="AQ16" s="183">
        <f>HLOOKUP($AC16,HH!$A$2:$AP$20,Q$4+1)</f>
        <v>0</v>
      </c>
      <c r="AR16" s="183">
        <f>HLOOKUP($AC16,HH!$A$2:$AP$20,R$4+1)</f>
        <v>1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1</v>
      </c>
      <c r="AV16" s="183">
        <f>HLOOKUP($AC16,HH!$A$2:$AP$20,V$4+1)</f>
        <v>1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22.3</v>
      </c>
      <c r="C17" s="173">
        <f t="shared" si="0"/>
        <v>21</v>
      </c>
      <c r="D17" s="173">
        <f t="shared" si="5"/>
        <v>18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6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>
        <f t="shared" si="2"/>
        <v>0</v>
      </c>
      <c r="Z17" s="179" t="s">
        <v>20</v>
      </c>
      <c r="AA17" s="180">
        <f t="shared" si="3"/>
        <v>0</v>
      </c>
      <c r="AC17" s="181">
        <f t="shared" si="4"/>
        <v>18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1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1</v>
      </c>
      <c r="AQ17" s="183">
        <f>HLOOKUP($AC17,HH!$A$2:$AP$20,Q$4+1)</f>
        <v>1</v>
      </c>
      <c r="AR17" s="183">
        <f>HLOOKUP($AC17,HH!$A$2:$AP$20,R$4+1)</f>
        <v>1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13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6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>
        <f t="shared" si="2"/>
        <v>0</v>
      </c>
      <c r="Z18" s="179" t="s">
        <v>20</v>
      </c>
      <c r="AA18" s="180">
        <f t="shared" si="3"/>
        <v>0</v>
      </c>
      <c r="AC18" s="181">
        <f t="shared" si="4"/>
        <v>13</v>
      </c>
      <c r="AD18" s="182"/>
      <c r="AE18" s="183">
        <f>HLOOKUP($AC18,HH!$A$2:$AP$20,E$4+1)</f>
        <v>1</v>
      </c>
      <c r="AF18" s="183">
        <f>HLOOKUP($AC18,HH!$A$2:$AP$20,F$4+1)</f>
        <v>0</v>
      </c>
      <c r="AG18" s="183">
        <f>HLOOKUP($AC18,HH!$A$2:$AP$20,G$4+1)</f>
        <v>1</v>
      </c>
      <c r="AH18" s="183">
        <f>HLOOKUP($AC18,HH!$A$2:$AP$20,H$4+1)</f>
        <v>1</v>
      </c>
      <c r="AI18" s="183">
        <f>HLOOKUP($AC18,HH!$A$2:$AP$20,I$4+1)</f>
        <v>0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0</v>
      </c>
      <c r="AM18" s="183">
        <f>HLOOKUP($AC18,HH!$A$2:$AP$20,M$4+1)</f>
        <v>1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0</v>
      </c>
      <c r="AR18" s="183">
        <f>HLOOKUP($AC18,HH!$A$2:$AP$20,R$4+1)</f>
        <v>1</v>
      </c>
      <c r="AS18" s="183">
        <f>HLOOKUP($AC18,HH!$A$2:$AP$20,S$4+1)</f>
        <v>1</v>
      </c>
      <c r="AT18" s="183">
        <f>HLOOKUP($AC18,HH!$A$2:$AP$20,T$4+1)</f>
        <v>1</v>
      </c>
      <c r="AU18" s="183">
        <f>HLOOKUP($AC18,HH!$A$2:$AP$20,U$4+1)</f>
        <v>1</v>
      </c>
      <c r="AV18" s="183">
        <f>HLOOKUP($AC18,HH!$A$2:$AP$20,V$4+1)</f>
        <v>1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16.899999999999999</v>
      </c>
      <c r="C19" s="173">
        <f t="shared" si="0"/>
        <v>16</v>
      </c>
      <c r="D19" s="173">
        <f t="shared" si="5"/>
        <v>13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6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>
        <f t="shared" si="2"/>
        <v>0</v>
      </c>
      <c r="Z19" s="179" t="s">
        <v>20</v>
      </c>
      <c r="AA19" s="180">
        <f t="shared" si="3"/>
        <v>0</v>
      </c>
      <c r="AC19" s="181">
        <f t="shared" si="4"/>
        <v>13</v>
      </c>
      <c r="AD19" s="182"/>
      <c r="AE19" s="183">
        <f>HLOOKUP($AC19,HH!$A$2:$AP$20,E$4+1)</f>
        <v>1</v>
      </c>
      <c r="AF19" s="183">
        <f>HLOOKUP($AC19,HH!$A$2:$AP$20,F$4+1)</f>
        <v>0</v>
      </c>
      <c r="AG19" s="183">
        <f>HLOOKUP($AC19,HH!$A$2:$AP$20,G$4+1)</f>
        <v>1</v>
      </c>
      <c r="AH19" s="183">
        <f>HLOOKUP($AC19,HH!$A$2:$AP$20,H$4+1)</f>
        <v>1</v>
      </c>
      <c r="AI19" s="183">
        <f>HLOOKUP($AC19,HH!$A$2:$AP$20,I$4+1)</f>
        <v>0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0</v>
      </c>
      <c r="AM19" s="183">
        <f>HLOOKUP($AC19,HH!$A$2:$AP$20,M$4+1)</f>
        <v>1</v>
      </c>
      <c r="AN19" s="183"/>
      <c r="AO19" s="183">
        <f>HLOOKUP($AC19,HH!$A$2:$AP$20,O$4+1)</f>
        <v>1</v>
      </c>
      <c r="AP19" s="183">
        <f>HLOOKUP($AC19,HH!$A$2:$AP$20,P$4+1)</f>
        <v>0</v>
      </c>
      <c r="AQ19" s="183">
        <f>HLOOKUP($AC19,HH!$A$2:$AP$20,Q$4+1)</f>
        <v>0</v>
      </c>
      <c r="AR19" s="183">
        <f>HLOOKUP($AC19,HH!$A$2:$AP$20,R$4+1)</f>
        <v>1</v>
      </c>
      <c r="AS19" s="183">
        <f>HLOOKUP($AC19,HH!$A$2:$AP$20,S$4+1)</f>
        <v>1</v>
      </c>
      <c r="AT19" s="183">
        <f>HLOOKUP($AC19,HH!$A$2:$AP$20,T$4+1)</f>
        <v>1</v>
      </c>
      <c r="AU19" s="183">
        <f>HLOOKUP($AC19,HH!$A$2:$AP$20,U$4+1)</f>
        <v>1</v>
      </c>
      <c r="AV19" s="183">
        <f>HLOOKUP($AC19,HH!$A$2:$AP$20,V$4+1)</f>
        <v>1</v>
      </c>
      <c r="AW19" s="183">
        <f>HLOOKUP($AC19,HH!$A$2:$AP$20,W$4+1)</f>
        <v>1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20</v>
      </c>
      <c r="D20" s="173">
        <f t="shared" si="5"/>
        <v>17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6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>
        <f t="shared" si="2"/>
        <v>0</v>
      </c>
      <c r="Z20" s="179" t="s">
        <v>20</v>
      </c>
      <c r="AA20" s="180">
        <f t="shared" si="3"/>
        <v>0</v>
      </c>
      <c r="AC20" s="181">
        <f t="shared" si="4"/>
        <v>17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1</v>
      </c>
      <c r="AH20" s="183">
        <f>HLOOKUP($AC20,HH!$A$2:$AP$20,H$4+1)</f>
        <v>1</v>
      </c>
      <c r="AI20" s="183">
        <f>HLOOKUP($AC20,HH!$A$2:$AP$20,I$4+1)</f>
        <v>0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1</v>
      </c>
      <c r="AQ20" s="183">
        <f>HLOOKUP($AC20,HH!$A$2:$AP$20,Q$4+1)</f>
        <v>1</v>
      </c>
      <c r="AR20" s="183">
        <f>HLOOKUP($AC20,HH!$A$2:$AP$20,R$4+1)</f>
        <v>1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26.5</v>
      </c>
      <c r="C21" s="173">
        <f t="shared" si="0"/>
        <v>26</v>
      </c>
      <c r="D21" s="173">
        <f t="shared" si="5"/>
        <v>23</v>
      </c>
      <c r="E21" s="174">
        <v>8</v>
      </c>
      <c r="F21" s="175">
        <v>5</v>
      </c>
      <c r="G21" s="174">
        <v>6</v>
      </c>
      <c r="H21" s="174">
        <v>5</v>
      </c>
      <c r="I21" s="174">
        <v>7</v>
      </c>
      <c r="J21" s="174">
        <v>6</v>
      </c>
      <c r="K21" s="174">
        <v>6</v>
      </c>
      <c r="L21" s="174">
        <v>9</v>
      </c>
      <c r="M21" s="174">
        <v>7</v>
      </c>
      <c r="N21" s="134">
        <f t="shared" si="6"/>
        <v>59</v>
      </c>
      <c r="O21" s="176">
        <v>6</v>
      </c>
      <c r="P21" s="174">
        <v>4</v>
      </c>
      <c r="Q21" s="174">
        <v>4</v>
      </c>
      <c r="R21" s="174">
        <v>3</v>
      </c>
      <c r="S21" s="174">
        <v>6</v>
      </c>
      <c r="T21" s="174">
        <v>7</v>
      </c>
      <c r="U21" s="174">
        <v>6</v>
      </c>
      <c r="V21" s="174">
        <v>6</v>
      </c>
      <c r="W21" s="176">
        <v>8</v>
      </c>
      <c r="X21" s="177">
        <f t="shared" si="1"/>
        <v>50</v>
      </c>
      <c r="Y21" s="178">
        <f t="shared" si="2"/>
        <v>109</v>
      </c>
      <c r="Z21" s="179">
        <f t="shared" si="7"/>
        <v>86</v>
      </c>
      <c r="AA21" s="180">
        <f t="shared" si="3"/>
        <v>16</v>
      </c>
      <c r="AC21" s="181">
        <f t="shared" si="4"/>
        <v>23</v>
      </c>
      <c r="AD21" s="182">
        <v>1</v>
      </c>
      <c r="AE21" s="183">
        <f>HLOOKUP($AC21,HH!$A$2:$AP$20,E$4+1)</f>
        <v>2</v>
      </c>
      <c r="AF21" s="183">
        <f>HLOOKUP($AC21,HH!$A$2:$AP$20,F$4+1)</f>
        <v>1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2</v>
      </c>
      <c r="AK21" s="183">
        <f>HLOOKUP($AC21,HH!$A$2:$AP$20,K$4+1)</f>
        <v>1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1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2</v>
      </c>
      <c r="AU21" s="183">
        <f>HLOOKUP($AC21,HH!$A$2:$AP$20,U$4+1)</f>
        <v>2</v>
      </c>
      <c r="AV21" s="183">
        <f>HLOOKUP($AC21,HH!$A$2:$AP$20,V$4+1)</f>
        <v>2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17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6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>
        <f t="shared" si="2"/>
        <v>0</v>
      </c>
      <c r="Z22" s="179" t="s">
        <v>20</v>
      </c>
      <c r="AA22" s="180">
        <f t="shared" si="3"/>
        <v>0</v>
      </c>
      <c r="AC22" s="181">
        <f t="shared" si="4"/>
        <v>17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1</v>
      </c>
      <c r="AH22" s="183">
        <f>HLOOKUP($AC22,HH!$A$2:$AP$20,H$4+1)</f>
        <v>1</v>
      </c>
      <c r="AI22" s="183">
        <f>HLOOKUP($AC22,HH!$A$2:$AP$20,I$4+1)</f>
        <v>0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1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14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6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>
        <f t="shared" si="2"/>
        <v>0</v>
      </c>
      <c r="Z23" s="179" t="s">
        <v>20</v>
      </c>
      <c r="AA23" s="180">
        <f t="shared" si="3"/>
        <v>0</v>
      </c>
      <c r="AC23" s="181">
        <f t="shared" si="4"/>
        <v>14</v>
      </c>
      <c r="AD23" s="182"/>
      <c r="AE23" s="183">
        <f>HLOOKUP($AC23,HH!$A$2:$AP$20,E$4+1)</f>
        <v>1</v>
      </c>
      <c r="AF23" s="183">
        <f>HLOOKUP($AC23,HH!$A$2:$AP$20,F$4+1)</f>
        <v>0</v>
      </c>
      <c r="AG23" s="183">
        <f>HLOOKUP($AC23,HH!$A$2:$AP$20,G$4+1)</f>
        <v>1</v>
      </c>
      <c r="AH23" s="183">
        <f>HLOOKUP($AC23,HH!$A$2:$AP$20,H$4+1)</f>
        <v>1</v>
      </c>
      <c r="AI23" s="183">
        <f>HLOOKUP($AC23,HH!$A$2:$AP$20,I$4+1)</f>
        <v>0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1</v>
      </c>
      <c r="AN23" s="183"/>
      <c r="AO23" s="183">
        <f>HLOOKUP($AC23,HH!$A$2:$AP$20,O$4+1)</f>
        <v>1</v>
      </c>
      <c r="AP23" s="183">
        <f>HLOOKUP($AC23,HH!$A$2:$AP$20,P$4+1)</f>
        <v>0</v>
      </c>
      <c r="AQ23" s="183">
        <f>HLOOKUP($AC23,HH!$A$2:$AP$20,Q$4+1)</f>
        <v>0</v>
      </c>
      <c r="AR23" s="183">
        <f>HLOOKUP($AC23,HH!$A$2:$AP$20,R$4+1)</f>
        <v>1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1</v>
      </c>
      <c r="AV23" s="183">
        <f>HLOOKUP($AC23,HH!$A$2:$AP$20,V$4+1)</f>
        <v>1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16</v>
      </c>
      <c r="D24" s="173">
        <f t="shared" si="5"/>
        <v>13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6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>
        <f t="shared" si="2"/>
        <v>0</v>
      </c>
      <c r="Z24" s="179" t="s">
        <v>20</v>
      </c>
      <c r="AA24" s="180">
        <f t="shared" si="3"/>
        <v>0</v>
      </c>
      <c r="AB24" s="189"/>
      <c r="AC24" s="181">
        <f t="shared" si="4"/>
        <v>13</v>
      </c>
      <c r="AD24" s="182"/>
      <c r="AE24" s="183">
        <f>HLOOKUP($AC24,HH!$A$2:$AP$20,E$4+1)</f>
        <v>1</v>
      </c>
      <c r="AF24" s="183">
        <f>HLOOKUP($AC24,HH!$A$2:$AP$20,F$4+1)</f>
        <v>0</v>
      </c>
      <c r="AG24" s="183">
        <f>HLOOKUP($AC24,HH!$A$2:$AP$20,G$4+1)</f>
        <v>1</v>
      </c>
      <c r="AH24" s="183">
        <f>HLOOKUP($AC24,HH!$A$2:$AP$20,H$4+1)</f>
        <v>1</v>
      </c>
      <c r="AI24" s="183">
        <f>HLOOKUP($AC24,HH!$A$2:$AP$20,I$4+1)</f>
        <v>0</v>
      </c>
      <c r="AJ24" s="183">
        <f>HLOOKUP($AC24,HH!$A$2:$AP$20,J$4+1)</f>
        <v>1</v>
      </c>
      <c r="AK24" s="183">
        <f>HLOOKUP($AC24,HH!$A$2:$AP$20,K$4+1)</f>
        <v>1</v>
      </c>
      <c r="AL24" s="183">
        <f>HLOOKUP($AC24,HH!$A$2:$AP$20,L$4+1)</f>
        <v>0</v>
      </c>
      <c r="AM24" s="183">
        <f>HLOOKUP($AC24,HH!$A$2:$AP$20,M$4+1)</f>
        <v>1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0</v>
      </c>
      <c r="AR24" s="183">
        <f>HLOOKUP($AC24,HH!$A$2:$AP$20,R$4+1)</f>
        <v>1</v>
      </c>
      <c r="AS24" s="183">
        <f>HLOOKUP($AC24,HH!$A$2:$AP$20,S$4+1)</f>
        <v>1</v>
      </c>
      <c r="AT24" s="183">
        <f>HLOOKUP($AC24,HH!$A$2:$AP$20,T$4+1)</f>
        <v>1</v>
      </c>
      <c r="AU24" s="183">
        <f>HLOOKUP($AC24,HH!$A$2:$AP$20,U$4+1)</f>
        <v>1</v>
      </c>
      <c r="AV24" s="183">
        <f>HLOOKUP($AC24,HH!$A$2:$AP$20,V$4+1)</f>
        <v>1</v>
      </c>
      <c r="AW24" s="183">
        <f>HLOOKUP($AC24,HH!$A$2:$AP$20,W$4+1)</f>
        <v>1</v>
      </c>
    </row>
    <row r="25" spans="1:49" s="189" customFormat="1" ht="13.65" customHeight="1" x14ac:dyDescent="0.25">
      <c r="A25" s="190" t="s">
        <v>33</v>
      </c>
      <c r="B25" s="186">
        <v>14.3</v>
      </c>
      <c r="C25" s="173">
        <f t="shared" si="0"/>
        <v>13</v>
      </c>
      <c r="D25" s="173">
        <f t="shared" si="5"/>
        <v>10</v>
      </c>
      <c r="E25" s="174">
        <v>6</v>
      </c>
      <c r="F25" s="175">
        <v>5</v>
      </c>
      <c r="G25" s="174">
        <v>4</v>
      </c>
      <c r="H25" s="174">
        <v>4</v>
      </c>
      <c r="I25" s="174">
        <v>7</v>
      </c>
      <c r="J25" s="174">
        <v>4</v>
      </c>
      <c r="K25" s="174">
        <v>6</v>
      </c>
      <c r="L25" s="174">
        <v>3</v>
      </c>
      <c r="M25" s="174">
        <v>5</v>
      </c>
      <c r="N25" s="134">
        <f t="shared" si="6"/>
        <v>44</v>
      </c>
      <c r="O25" s="176">
        <v>5</v>
      </c>
      <c r="P25" s="174">
        <v>3</v>
      </c>
      <c r="Q25" s="174">
        <v>4</v>
      </c>
      <c r="R25" s="174">
        <v>3</v>
      </c>
      <c r="S25" s="174">
        <v>5</v>
      </c>
      <c r="T25" s="174">
        <v>5</v>
      </c>
      <c r="U25" s="174">
        <v>4</v>
      </c>
      <c r="V25" s="174">
        <v>5</v>
      </c>
      <c r="W25" s="176">
        <v>9</v>
      </c>
      <c r="X25" s="177">
        <f t="shared" si="1"/>
        <v>43</v>
      </c>
      <c r="Y25" s="178">
        <f t="shared" si="2"/>
        <v>87</v>
      </c>
      <c r="Z25" s="179">
        <f t="shared" si="7"/>
        <v>77</v>
      </c>
      <c r="AA25" s="180">
        <f t="shared" si="3"/>
        <v>7</v>
      </c>
      <c r="AB25" s="115"/>
      <c r="AC25" s="181">
        <f t="shared" si="4"/>
        <v>10</v>
      </c>
      <c r="AD25" s="182">
        <v>1</v>
      </c>
      <c r="AE25" s="183">
        <f>HLOOKUP($AC25,HH!$A$2:$AP$20,E$4+1)</f>
        <v>1</v>
      </c>
      <c r="AF25" s="183">
        <f>HLOOKUP($AC25,HH!$A$2:$AP$20,F$4+1)</f>
        <v>0</v>
      </c>
      <c r="AG25" s="183">
        <f>HLOOKUP($AC25,HH!$A$2:$AP$20,G$4+1)</f>
        <v>1</v>
      </c>
      <c r="AH25" s="183">
        <f>HLOOKUP($AC25,HH!$A$2:$AP$20,H$4+1)</f>
        <v>0</v>
      </c>
      <c r="AI25" s="183">
        <f>HLOOKUP($AC25,HH!$A$2:$AP$20,I$4+1)</f>
        <v>0</v>
      </c>
      <c r="AJ25" s="183">
        <f>HLOOKUP($AC25,HH!$A$2:$AP$20,J$4+1)</f>
        <v>1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1</v>
      </c>
      <c r="AN25" s="183"/>
      <c r="AO25" s="183">
        <f>HLOOKUP($AC25,HH!$A$2:$AP$20,O$4+1)</f>
        <v>0</v>
      </c>
      <c r="AP25" s="183">
        <f>HLOOKUP($AC25,HH!$A$2:$AP$20,P$4+1)</f>
        <v>0</v>
      </c>
      <c r="AQ25" s="183">
        <f>HLOOKUP($AC25,HH!$A$2:$AP$20,Q$4+1)</f>
        <v>0</v>
      </c>
      <c r="AR25" s="183">
        <f>HLOOKUP($AC25,HH!$A$2:$AP$20,R$4+1)</f>
        <v>1</v>
      </c>
      <c r="AS25" s="183">
        <f>HLOOKUP($AC25,HH!$A$2:$AP$20,S$4+1)</f>
        <v>0</v>
      </c>
      <c r="AT25" s="183">
        <f>HLOOKUP($AC25,HH!$A$2:$AP$20,T$4+1)</f>
        <v>1</v>
      </c>
      <c r="AU25" s="183">
        <f>HLOOKUP($AC25,HH!$A$2:$AP$20,U$4+1)</f>
        <v>1</v>
      </c>
      <c r="AV25" s="183">
        <f>HLOOKUP($AC25,HH!$A$2:$AP$20,V$4+1)</f>
        <v>1</v>
      </c>
      <c r="AW25" s="183">
        <f>HLOOKUP($AC25,HH!$A$2:$AP$20,W$4+1)</f>
        <v>1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12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6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>
        <f t="shared" si="2"/>
        <v>0</v>
      </c>
      <c r="Z26" s="179" t="s">
        <v>20</v>
      </c>
      <c r="AA26" s="180">
        <f t="shared" si="3"/>
        <v>0</v>
      </c>
      <c r="AC26" s="181">
        <f>IF(D26&gt;0,D26,C26)</f>
        <v>12</v>
      </c>
      <c r="AD26" s="182"/>
      <c r="AE26" s="183">
        <f>HLOOKUP($AC26,HH!$A$2:$AP$20,E$4+1)</f>
        <v>1</v>
      </c>
      <c r="AF26" s="183">
        <f>HLOOKUP($AC26,HH!$A$2:$AP$20,F$4+1)</f>
        <v>0</v>
      </c>
      <c r="AG26" s="183">
        <f>HLOOKUP($AC26,HH!$A$2:$AP$20,G$4+1)</f>
        <v>1</v>
      </c>
      <c r="AH26" s="183">
        <f>HLOOKUP($AC26,HH!$A$2:$AP$20,H$4+1)</f>
        <v>1</v>
      </c>
      <c r="AI26" s="183">
        <f>HLOOKUP($AC26,HH!$A$2:$AP$20,I$4+1)</f>
        <v>0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0</v>
      </c>
      <c r="AM26" s="183">
        <f>HLOOKUP($AC26,HH!$A$2:$AP$20,M$4+1)</f>
        <v>1</v>
      </c>
      <c r="AN26" s="183"/>
      <c r="AO26" s="183">
        <f>HLOOKUP($AC26,HH!$A$2:$AP$20,O$4+1)</f>
        <v>0</v>
      </c>
      <c r="AP26" s="183">
        <f>HLOOKUP($AC26,HH!$A$2:$AP$20,P$4+1)</f>
        <v>0</v>
      </c>
      <c r="AQ26" s="183">
        <f>HLOOKUP($AC26,HH!$A$2:$AP$20,Q$4+1)</f>
        <v>0</v>
      </c>
      <c r="AR26" s="183">
        <f>HLOOKUP($AC26,HH!$A$2:$AP$20,R$4+1)</f>
        <v>1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1</v>
      </c>
      <c r="AV26" s="183">
        <f>HLOOKUP($AC26,HH!$A$2:$AP$20,V$4+1)</f>
        <v>1</v>
      </c>
      <c r="AW26" s="183">
        <f>HLOOKUP($AC26,HH!$A$2:$AP$20,W$4+1)</f>
        <v>1</v>
      </c>
    </row>
    <row r="27" spans="1:49" ht="13.65" customHeight="1" x14ac:dyDescent="0.25">
      <c r="A27" s="185" t="s">
        <v>35</v>
      </c>
      <c r="B27" s="186">
        <v>17.3</v>
      </c>
      <c r="C27" s="173">
        <f t="shared" si="0"/>
        <v>16</v>
      </c>
      <c r="D27" s="173">
        <f t="shared" si="5"/>
        <v>13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6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>
        <f t="shared" si="2"/>
        <v>0</v>
      </c>
      <c r="Z27" s="179" t="s">
        <v>20</v>
      </c>
      <c r="AA27" s="180">
        <f t="shared" si="3"/>
        <v>0</v>
      </c>
      <c r="AC27" s="181">
        <f t="shared" si="4"/>
        <v>13</v>
      </c>
      <c r="AD27" s="182"/>
      <c r="AE27" s="183">
        <f>HLOOKUP($AC27,HH!$A$2:$AP$20,E$4+1)</f>
        <v>1</v>
      </c>
      <c r="AF27" s="183">
        <f>HLOOKUP($AC27,HH!$A$2:$AP$20,F$4+1)</f>
        <v>0</v>
      </c>
      <c r="AG27" s="183">
        <f>HLOOKUP($AC27,HH!$A$2:$AP$20,G$4+1)</f>
        <v>1</v>
      </c>
      <c r="AH27" s="183">
        <f>HLOOKUP($AC27,HH!$A$2:$AP$20,H$4+1)</f>
        <v>1</v>
      </c>
      <c r="AI27" s="183">
        <f>HLOOKUP($AC27,HH!$A$2:$AP$20,I$4+1)</f>
        <v>0</v>
      </c>
      <c r="AJ27" s="183">
        <f>HLOOKUP($AC27,HH!$A$2:$AP$20,J$4+1)</f>
        <v>1</v>
      </c>
      <c r="AK27" s="183">
        <f>HLOOKUP($AC27,HH!$A$2:$AP$20,K$4+1)</f>
        <v>1</v>
      </c>
      <c r="AL27" s="183">
        <f>HLOOKUP($AC27,HH!$A$2:$AP$20,L$4+1)</f>
        <v>0</v>
      </c>
      <c r="AM27" s="183">
        <f>HLOOKUP($AC27,HH!$A$2:$AP$20,M$4+1)</f>
        <v>1</v>
      </c>
      <c r="AN27" s="183"/>
      <c r="AO27" s="183">
        <f>HLOOKUP($AC27,HH!$A$2:$AP$20,O$4+1)</f>
        <v>1</v>
      </c>
      <c r="AP27" s="183">
        <f>HLOOKUP($AC27,HH!$A$2:$AP$20,P$4+1)</f>
        <v>0</v>
      </c>
      <c r="AQ27" s="183">
        <f>HLOOKUP($AC27,HH!$A$2:$AP$20,Q$4+1)</f>
        <v>0</v>
      </c>
      <c r="AR27" s="183">
        <f>HLOOKUP($AC27,HH!$A$2:$AP$20,R$4+1)</f>
        <v>1</v>
      </c>
      <c r="AS27" s="183">
        <f>HLOOKUP($AC27,HH!$A$2:$AP$20,S$4+1)</f>
        <v>1</v>
      </c>
      <c r="AT27" s="183">
        <f>HLOOKUP($AC27,HH!$A$2:$AP$20,T$4+1)</f>
        <v>1</v>
      </c>
      <c r="AU27" s="183">
        <f>HLOOKUP($AC27,HH!$A$2:$AP$20,U$4+1)</f>
        <v>1</v>
      </c>
      <c r="AV27" s="183">
        <f>HLOOKUP($AC27,HH!$A$2:$AP$20,V$4+1)</f>
        <v>1</v>
      </c>
      <c r="AW27" s="183">
        <f>HLOOKUP($AC27,HH!$A$2:$AP$20,W$4+1)</f>
        <v>1</v>
      </c>
    </row>
    <row r="28" spans="1:49" ht="13.65" customHeight="1" x14ac:dyDescent="0.25">
      <c r="A28" s="185" t="s">
        <v>37</v>
      </c>
      <c r="B28" s="186">
        <v>21</v>
      </c>
      <c r="C28" s="173">
        <f t="shared" si="0"/>
        <v>20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6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>
        <f t="shared" si="2"/>
        <v>0</v>
      </c>
      <c r="Z28" s="179" t="s">
        <v>20</v>
      </c>
      <c r="AA28" s="180">
        <f t="shared" si="3"/>
        <v>0</v>
      </c>
      <c r="AC28" s="181">
        <f t="shared" si="4"/>
        <v>20</v>
      </c>
      <c r="AD28" s="182"/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1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2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1</v>
      </c>
      <c r="AN28" s="183"/>
      <c r="AO28" s="183">
        <f>HLOOKUP($AC28,HH!$A$2:$AP$20,O$4+1)</f>
        <v>1</v>
      </c>
      <c r="AP28" s="183">
        <f>HLOOKUP($AC28,HH!$A$2:$AP$20,P$4+1)</f>
        <v>1</v>
      </c>
      <c r="AQ28" s="183">
        <f>HLOOKUP($AC28,HH!$A$2:$AP$20,Q$4+1)</f>
        <v>1</v>
      </c>
      <c r="AR28" s="183">
        <f>HLOOKUP($AC28,HH!$A$2:$AP$20,R$4+1)</f>
        <v>1</v>
      </c>
      <c r="AS28" s="183">
        <f>HLOOKUP($AC28,HH!$A$2:$AP$20,S$4+1)</f>
        <v>1</v>
      </c>
      <c r="AT28" s="183">
        <f>HLOOKUP($AC28,HH!$A$2:$AP$20,T$4+1)</f>
        <v>2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9.1</v>
      </c>
      <c r="C29" s="173">
        <f t="shared" si="0"/>
        <v>7</v>
      </c>
      <c r="D29" s="173">
        <f t="shared" si="5"/>
        <v>5</v>
      </c>
      <c r="E29" s="174"/>
      <c r="F29" s="175"/>
      <c r="G29" s="174"/>
      <c r="H29" s="174"/>
      <c r="I29" s="174"/>
      <c r="J29" s="174"/>
      <c r="K29" s="174"/>
      <c r="L29" s="174"/>
      <c r="M29" s="174"/>
      <c r="N29" s="134">
        <f t="shared" si="6"/>
        <v>0</v>
      </c>
      <c r="O29" s="176"/>
      <c r="P29" s="174"/>
      <c r="Q29" s="174"/>
      <c r="R29" s="174"/>
      <c r="S29" s="174"/>
      <c r="T29" s="174"/>
      <c r="U29" s="174"/>
      <c r="V29" s="174"/>
      <c r="W29" s="176"/>
      <c r="X29" s="177">
        <f t="shared" si="1"/>
        <v>0</v>
      </c>
      <c r="Y29" s="178">
        <f t="shared" si="2"/>
        <v>0</v>
      </c>
      <c r="Z29" s="179" t="s">
        <v>20</v>
      </c>
      <c r="AA29" s="180">
        <f t="shared" si="3"/>
        <v>0</v>
      </c>
      <c r="AC29" s="181">
        <f t="shared" si="4"/>
        <v>5</v>
      </c>
      <c r="AD29" s="182"/>
      <c r="AE29" s="183">
        <f>HLOOKUP($AC29,HH!$A$2:$AP$20,E$4+1)</f>
        <v>1</v>
      </c>
      <c r="AF29" s="183">
        <f>HLOOKUP($AC29,HH!$A$2:$AP$20,F$4+1)</f>
        <v>0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0</v>
      </c>
      <c r="AJ29" s="183">
        <f>HLOOKUP($AC29,HH!$A$2:$AP$20,J$4+1)</f>
        <v>1</v>
      </c>
      <c r="AK29" s="183">
        <f>HLOOKUP($AC29,HH!$A$2:$AP$20,K$4+1)</f>
        <v>0</v>
      </c>
      <c r="AL29" s="183">
        <f>HLOOKUP($AC29,HH!$A$2:$AP$20,L$4+1)</f>
        <v>0</v>
      </c>
      <c r="AM29" s="183">
        <f>HLOOKUP($AC29,HH!$A$2:$AP$20,M$4+1)</f>
        <v>0</v>
      </c>
      <c r="AN29" s="183"/>
      <c r="AO29" s="183">
        <f>HLOOKUP($AC29,HH!$A$2:$AP$20,O$4+1)</f>
        <v>0</v>
      </c>
      <c r="AP29" s="183">
        <f>HLOOKUP($AC29,HH!$A$2:$AP$20,P$4+1)</f>
        <v>0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1</v>
      </c>
      <c r="AU29" s="183">
        <f>HLOOKUP($AC29,HH!$A$2:$AP$20,U$4+1)</f>
        <v>1</v>
      </c>
      <c r="AV29" s="183">
        <f>HLOOKUP($AC29,HH!$A$2:$AP$20,V$4+1)</f>
        <v>1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16.600000000000001</v>
      </c>
      <c r="C30" s="173">
        <f t="shared" si="0"/>
        <v>15</v>
      </c>
      <c r="D30" s="173">
        <f t="shared" si="5"/>
        <v>12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6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>
        <f t="shared" si="2"/>
        <v>0</v>
      </c>
      <c r="Z30" s="179" t="s">
        <v>20</v>
      </c>
      <c r="AA30" s="180">
        <f t="shared" si="3"/>
        <v>0</v>
      </c>
      <c r="AC30" s="181">
        <f t="shared" si="4"/>
        <v>12</v>
      </c>
      <c r="AD30" s="182"/>
      <c r="AE30" s="183">
        <f>HLOOKUP($AC30,HH!$A$2:$AP$20,E$4+1)</f>
        <v>1</v>
      </c>
      <c r="AF30" s="183">
        <f>HLOOKUP($AC30,HH!$A$2:$AP$20,F$4+1)</f>
        <v>0</v>
      </c>
      <c r="AG30" s="183">
        <f>HLOOKUP($AC30,HH!$A$2:$AP$20,G$4+1)</f>
        <v>1</v>
      </c>
      <c r="AH30" s="183">
        <f>HLOOKUP($AC30,HH!$A$2:$AP$20,H$4+1)</f>
        <v>1</v>
      </c>
      <c r="AI30" s="183">
        <f>HLOOKUP($AC30,HH!$A$2:$AP$20,I$4+1)</f>
        <v>0</v>
      </c>
      <c r="AJ30" s="183">
        <f>HLOOKUP($AC30,HH!$A$2:$AP$20,J$4+1)</f>
        <v>1</v>
      </c>
      <c r="AK30" s="183">
        <f>HLOOKUP($AC30,HH!$A$2:$AP$20,K$4+1)</f>
        <v>1</v>
      </c>
      <c r="AL30" s="183">
        <f>HLOOKUP($AC30,HH!$A$2:$AP$20,L$4+1)</f>
        <v>0</v>
      </c>
      <c r="AM30" s="183">
        <f>HLOOKUP($AC30,HH!$A$2:$AP$20,M$4+1)</f>
        <v>1</v>
      </c>
      <c r="AN30" s="183"/>
      <c r="AO30" s="183">
        <f>HLOOKUP($AC30,HH!$A$2:$AP$20,O$4+1)</f>
        <v>0</v>
      </c>
      <c r="AP30" s="183">
        <f>HLOOKUP($AC30,HH!$A$2:$AP$20,P$4+1)</f>
        <v>0</v>
      </c>
      <c r="AQ30" s="183">
        <f>HLOOKUP($AC30,HH!$A$2:$AP$20,Q$4+1)</f>
        <v>0</v>
      </c>
      <c r="AR30" s="183">
        <f>HLOOKUP($AC30,HH!$A$2:$AP$20,R$4+1)</f>
        <v>1</v>
      </c>
      <c r="AS30" s="183">
        <f>HLOOKUP($AC30,HH!$A$2:$AP$20,S$4+1)</f>
        <v>1</v>
      </c>
      <c r="AT30" s="183">
        <f>HLOOKUP($AC30,HH!$A$2:$AP$20,T$4+1)</f>
        <v>1</v>
      </c>
      <c r="AU30" s="183">
        <f>HLOOKUP($AC30,HH!$A$2:$AP$20,U$4+1)</f>
        <v>1</v>
      </c>
      <c r="AV30" s="183">
        <f>HLOOKUP($AC30,HH!$A$2:$AP$20,V$4+1)</f>
        <v>1</v>
      </c>
      <c r="AW30" s="183">
        <f>HLOOKUP($AC30,HH!$A$2:$AP$20,W$4+1)</f>
        <v>1</v>
      </c>
    </row>
    <row r="31" spans="1:49" ht="13.65" customHeight="1" x14ac:dyDescent="0.25">
      <c r="A31" s="185" t="s">
        <v>12</v>
      </c>
      <c r="B31" s="186">
        <v>13.4</v>
      </c>
      <c r="C31" s="173">
        <f t="shared" si="0"/>
        <v>12</v>
      </c>
      <c r="D31" s="173">
        <v>0</v>
      </c>
      <c r="E31" s="174"/>
      <c r="F31" s="175"/>
      <c r="G31" s="174"/>
      <c r="H31" s="174"/>
      <c r="I31" s="174"/>
      <c r="J31" s="174"/>
      <c r="K31" s="174"/>
      <c r="L31" s="174"/>
      <c r="M31" s="174"/>
      <c r="N31" s="134">
        <f t="shared" si="6"/>
        <v>0</v>
      </c>
      <c r="O31" s="176"/>
      <c r="P31" s="174"/>
      <c r="Q31" s="174"/>
      <c r="R31" s="174"/>
      <c r="S31" s="174"/>
      <c r="T31" s="174"/>
      <c r="U31" s="174"/>
      <c r="V31" s="174"/>
      <c r="W31" s="176"/>
      <c r="X31" s="177">
        <f t="shared" si="1"/>
        <v>0</v>
      </c>
      <c r="Y31" s="178">
        <f t="shared" si="2"/>
        <v>0</v>
      </c>
      <c r="Z31" s="179" t="s">
        <v>20</v>
      </c>
      <c r="AA31" s="180">
        <f t="shared" si="3"/>
        <v>0</v>
      </c>
      <c r="AC31" s="181">
        <f t="shared" si="4"/>
        <v>12</v>
      </c>
      <c r="AD31" s="182"/>
      <c r="AE31" s="183">
        <f>HLOOKUP($AC31,HH!$A$2:$AP$20,E$4+1)</f>
        <v>1</v>
      </c>
      <c r="AF31" s="183">
        <f>HLOOKUP($AC31,HH!$A$2:$AP$20,F$4+1)</f>
        <v>0</v>
      </c>
      <c r="AG31" s="183">
        <f>HLOOKUP($AC31,HH!$A$2:$AP$20,G$4+1)</f>
        <v>1</v>
      </c>
      <c r="AH31" s="183">
        <f>HLOOKUP($AC31,HH!$A$2:$AP$20,H$4+1)</f>
        <v>1</v>
      </c>
      <c r="AI31" s="183">
        <f>HLOOKUP($AC31,HH!$A$2:$AP$20,I$4+1)</f>
        <v>0</v>
      </c>
      <c r="AJ31" s="183">
        <f>HLOOKUP($AC31,HH!$A$2:$AP$20,J$4+1)</f>
        <v>1</v>
      </c>
      <c r="AK31" s="183">
        <f>HLOOKUP($AC31,HH!$A$2:$AP$20,K$4+1)</f>
        <v>1</v>
      </c>
      <c r="AL31" s="183">
        <f>HLOOKUP($AC31,HH!$A$2:$AP$20,L$4+1)</f>
        <v>0</v>
      </c>
      <c r="AM31" s="183">
        <f>HLOOKUP($AC31,HH!$A$2:$AP$20,M$4+1)</f>
        <v>1</v>
      </c>
      <c r="AN31" s="183"/>
      <c r="AO31" s="183">
        <f>HLOOKUP($AC31,HH!$A$2:$AP$20,O$4+1)</f>
        <v>0</v>
      </c>
      <c r="AP31" s="183">
        <f>HLOOKUP($AC31,HH!$A$2:$AP$20,P$4+1)</f>
        <v>0</v>
      </c>
      <c r="AQ31" s="183">
        <f>HLOOKUP($AC31,HH!$A$2:$AP$20,Q$4+1)</f>
        <v>0</v>
      </c>
      <c r="AR31" s="183">
        <f>HLOOKUP($AC31,HH!$A$2:$AP$20,R$4+1)</f>
        <v>1</v>
      </c>
      <c r="AS31" s="183">
        <f>HLOOKUP($AC31,HH!$A$2:$AP$20,S$4+1)</f>
        <v>1</v>
      </c>
      <c r="AT31" s="183">
        <f>HLOOKUP($AC31,HH!$A$2:$AP$20,T$4+1)</f>
        <v>1</v>
      </c>
      <c r="AU31" s="183">
        <f>HLOOKUP($AC31,HH!$A$2:$AP$20,U$4+1)</f>
        <v>1</v>
      </c>
      <c r="AV31" s="183">
        <f>HLOOKUP($AC31,HH!$A$2:$AP$20,V$4+1)</f>
        <v>1</v>
      </c>
      <c r="AW31" s="183">
        <f>HLOOKUP($AC31,HH!$A$2:$AP$20,W$4+1)</f>
        <v>1</v>
      </c>
    </row>
    <row r="32" spans="1:49" ht="13.65" customHeight="1" x14ac:dyDescent="0.25">
      <c r="A32" s="185" t="s">
        <v>21</v>
      </c>
      <c r="B32" s="186">
        <v>28.4</v>
      </c>
      <c r="C32" s="173">
        <f t="shared" si="0"/>
        <v>28</v>
      </c>
      <c r="D32" s="173">
        <f t="shared" si="5"/>
        <v>24</v>
      </c>
      <c r="E32" s="174"/>
      <c r="F32" s="175"/>
      <c r="G32" s="174"/>
      <c r="H32" s="174"/>
      <c r="I32" s="174"/>
      <c r="J32" s="174"/>
      <c r="K32" s="174"/>
      <c r="L32" s="174"/>
      <c r="M32" s="174"/>
      <c r="N32" s="134">
        <f t="shared" si="6"/>
        <v>0</v>
      </c>
      <c r="O32" s="176"/>
      <c r="P32" s="174"/>
      <c r="Q32" s="174"/>
      <c r="R32" s="174"/>
      <c r="S32" s="174"/>
      <c r="T32" s="174"/>
      <c r="U32" s="174"/>
      <c r="V32" s="174"/>
      <c r="W32" s="176"/>
      <c r="X32" s="177">
        <f t="shared" si="1"/>
        <v>0</v>
      </c>
      <c r="Y32" s="178">
        <f t="shared" si="2"/>
        <v>0</v>
      </c>
      <c r="Z32" s="179" t="s">
        <v>20</v>
      </c>
      <c r="AA32" s="180">
        <f t="shared" si="3"/>
        <v>0</v>
      </c>
      <c r="AC32" s="181">
        <f t="shared" si="4"/>
        <v>24</v>
      </c>
      <c r="AD32" s="182"/>
      <c r="AE32" s="183">
        <f>HLOOKUP($AC32,HH!$A$2:$AP$20,E$4+1)</f>
        <v>2</v>
      </c>
      <c r="AF32" s="183">
        <f>HLOOKUP($AC32,HH!$A$2:$AP$20,F$4+1)</f>
        <v>1</v>
      </c>
      <c r="AG32" s="183">
        <f>HLOOKUP($AC32,HH!$A$2:$AP$20,G$4+1)</f>
        <v>2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2</v>
      </c>
      <c r="AK32" s="183">
        <f>HLOOKUP($AC32,HH!$A$2:$AP$20,K$4+1)</f>
        <v>1</v>
      </c>
      <c r="AL32" s="183">
        <f>HLOOKUP($AC32,HH!$A$2:$AP$20,L$4+1)</f>
        <v>1</v>
      </c>
      <c r="AM32" s="183">
        <f>HLOOKUP($AC32,HH!$A$2:$AP$20,M$4+1)</f>
        <v>1</v>
      </c>
      <c r="AN32" s="183"/>
      <c r="AO32" s="183">
        <f>HLOOKUP($AC32,HH!$A$2:$AP$20,O$4+1)</f>
        <v>1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1</v>
      </c>
      <c r="AT32" s="183">
        <f>HLOOKUP($AC32,HH!$A$2:$AP$20,T$4+1)</f>
        <v>2</v>
      </c>
      <c r="AU32" s="183">
        <f>HLOOKUP($AC32,HH!$A$2:$AP$20,U$4+1)</f>
        <v>2</v>
      </c>
      <c r="AV32" s="183">
        <f>HLOOKUP($AC32,HH!$A$2:$AP$20,V$4+1)</f>
        <v>2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18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6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>
        <f t="shared" si="2"/>
        <v>0</v>
      </c>
      <c r="Z33" s="179" t="s">
        <v>20</v>
      </c>
      <c r="AA33" s="180">
        <f t="shared" si="3"/>
        <v>0</v>
      </c>
      <c r="AC33" s="181">
        <f t="shared" si="4"/>
        <v>18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1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0"/>
      <c r="Q35" s="120"/>
      <c r="R35" s="120"/>
      <c r="S35" s="120"/>
      <c r="T35" s="122"/>
      <c r="U35" s="120"/>
      <c r="V35" s="120"/>
      <c r="W35" s="120"/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1:E33">
    <cfRule type="cellIs" dxfId="328" priority="135" stopIfTrue="1" operator="greaterThan">
      <formula>$E$3+2+AE5</formula>
    </cfRule>
  </conditionalFormatting>
  <conditionalFormatting sqref="E5:E12 G5:L12 P5:W12 E21:E33 G21:L33 P21:W33">
    <cfRule type="cellIs" priority="131" stopIfTrue="1" operator="equal">
      <formula>E$3+2</formula>
    </cfRule>
  </conditionalFormatting>
  <conditionalFormatting sqref="E5:E33">
    <cfRule type="cellIs" dxfId="327" priority="33" stopIfTrue="1" operator="equal">
      <formula>E$3-2</formula>
    </cfRule>
  </conditionalFormatting>
  <conditionalFormatting sqref="E13:E20">
    <cfRule type="cellIs" dxfId="326" priority="31" stopIfTrue="1" operator="greaterThan">
      <formula>$E$3+2+AE13</formula>
    </cfRule>
    <cfRule type="cellIs" dxfId="325" priority="32" stopIfTrue="1" operator="equal">
      <formula>E$3-1</formula>
    </cfRule>
    <cfRule type="cellIs" priority="34" stopIfTrue="1" operator="equal">
      <formula>E$3+2</formula>
    </cfRule>
  </conditionalFormatting>
  <conditionalFormatting sqref="F5:F33">
    <cfRule type="cellIs" dxfId="324" priority="27" stopIfTrue="1" operator="greaterThan">
      <formula>$F$3+2+AF5</formula>
    </cfRule>
    <cfRule type="cellIs" dxfId="323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322" priority="28" stopIfTrue="1" operator="equal">
      <formula>F$3-1</formula>
    </cfRule>
  </conditionalFormatting>
  <conditionalFormatting sqref="G5:G12 I5:I12 K5:M12 O5:W12 G21:G33 I21:I33 K21:M33 O21:W33 E5:E12 E21:E33">
    <cfRule type="cellIs" dxfId="321" priority="130" stopIfTrue="1" operator="equal">
      <formula>E$3-1</formula>
    </cfRule>
  </conditionalFormatting>
  <conditionalFormatting sqref="G5:G33">
    <cfRule type="cellIs" dxfId="320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319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318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317" priority="51" stopIfTrue="1" operator="equal">
      <formula>G$3-2</formula>
    </cfRule>
    <cfRule type="cellIs" dxfId="316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315" priority="119" stopIfTrue="1" operator="equal">
      <formula>G$3-2</formula>
    </cfRule>
  </conditionalFormatting>
  <conditionalFormatting sqref="G13:I13">
    <cfRule type="cellIs" dxfId="314" priority="84" stopIfTrue="1" operator="equal">
      <formula>G$3-2</formula>
    </cfRule>
  </conditionalFormatting>
  <conditionalFormatting sqref="G5:M12 G21:M33 O5:W12 O21:W33">
    <cfRule type="cellIs" dxfId="313" priority="129" stopIfTrue="1" operator="equal">
      <formula>G$3-2</formula>
    </cfRule>
  </conditionalFormatting>
  <conditionalFormatting sqref="H5:H12 H21:H33 J14:J19 F5:F12 F21:F33">
    <cfRule type="cellIs" dxfId="312" priority="124" stopIfTrue="1" operator="equal">
      <formula>F$3-1</formula>
    </cfRule>
  </conditionalFormatting>
  <conditionalFormatting sqref="H5:H33">
    <cfRule type="cellIs" dxfId="311" priority="118" stopIfTrue="1" operator="greaterThan">
      <formula>$H$3+2+$AH5</formula>
    </cfRule>
  </conditionalFormatting>
  <conditionalFormatting sqref="H13">
    <cfRule type="cellIs" dxfId="310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309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308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307" priority="44" stopIfTrue="1" operator="equal">
      <formula>H$3-2</formula>
    </cfRule>
  </conditionalFormatting>
  <conditionalFormatting sqref="I5:I33">
    <cfRule type="cellIs" dxfId="306" priority="43" stopIfTrue="1" operator="greaterThan">
      <formula>$I$3+2+AI5</formula>
    </cfRule>
  </conditionalFormatting>
  <conditionalFormatting sqref="I13">
    <cfRule type="cellIs" dxfId="305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304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303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302" priority="115" stopIfTrue="1" operator="equal">
      <formula>I$3-2</formula>
    </cfRule>
  </conditionalFormatting>
  <conditionalFormatting sqref="J5:J13">
    <cfRule type="cellIs" dxfId="301" priority="93" stopIfTrue="1" operator="equal">
      <formula>J$3-1</formula>
    </cfRule>
  </conditionalFormatting>
  <conditionalFormatting sqref="J5:J19">
    <cfRule type="cellIs" dxfId="300" priority="91" stopIfTrue="1" operator="greaterThan">
      <formula>$J$3+2+AJ5</formula>
    </cfRule>
  </conditionalFormatting>
  <conditionalFormatting sqref="J13">
    <cfRule type="cellIs" dxfId="299" priority="92" stopIfTrue="1" operator="equal">
      <formula>J$3-2</formula>
    </cfRule>
  </conditionalFormatting>
  <conditionalFormatting sqref="J20">
    <cfRule type="cellIs" dxfId="298" priority="55" stopIfTrue="1" operator="equal">
      <formula>J$3-2</formula>
    </cfRule>
  </conditionalFormatting>
  <conditionalFormatting sqref="J20:J33">
    <cfRule type="cellIs" dxfId="297" priority="54" stopIfTrue="1" operator="greaterThan">
      <formula>$J$3+2+AJ20</formula>
    </cfRule>
    <cfRule type="cellIs" dxfId="296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3">
    <cfRule type="cellIs" dxfId="295" priority="39" stopIfTrue="1" operator="greaterThan">
      <formula>$K$3+2+AK5</formula>
    </cfRule>
  </conditionalFormatting>
  <conditionalFormatting sqref="K20">
    <cfRule type="cellIs" dxfId="294" priority="40" stopIfTrue="1" operator="equal">
      <formula>K$3-2</formula>
    </cfRule>
    <cfRule type="cellIs" dxfId="293" priority="41" stopIfTrue="1" operator="equal">
      <formula>K$3-1</formula>
    </cfRule>
  </conditionalFormatting>
  <conditionalFormatting sqref="K13:M19">
    <cfRule type="cellIs" dxfId="292" priority="81" stopIfTrue="1" operator="equal">
      <formula>K$3-2</formula>
    </cfRule>
    <cfRule type="cellIs" dxfId="291" priority="82" stopIfTrue="1" operator="equal">
      <formula>K$3-1</formula>
    </cfRule>
  </conditionalFormatting>
  <conditionalFormatting sqref="L5:L33">
    <cfRule type="cellIs" dxfId="290" priority="35" stopIfTrue="1" operator="greaterThan">
      <formula>$L$3+2+AL5</formula>
    </cfRule>
  </conditionalFormatting>
  <conditionalFormatting sqref="L20">
    <cfRule type="cellIs" dxfId="289" priority="36" stopIfTrue="1" operator="equal">
      <formula>L$3-2</formula>
    </cfRule>
    <cfRule type="cellIs" dxfId="288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3">
    <cfRule type="cellIs" dxfId="287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286" priority="57" stopIfTrue="1" operator="greaterThan">
      <formula>$M$3+2+AM13</formula>
    </cfRule>
  </conditionalFormatting>
  <conditionalFormatting sqref="M20">
    <cfRule type="cellIs" dxfId="285" priority="58" stopIfTrue="1" operator="equal">
      <formula>M$3-2</formula>
    </cfRule>
    <cfRule type="cellIs" dxfId="284" priority="59" stopIfTrue="1" operator="equal">
      <formula>M$3-1</formula>
    </cfRule>
  </conditionalFormatting>
  <conditionalFormatting sqref="M20:M33">
    <cfRule type="cellIs" priority="60" operator="equal">
      <formula>M$3+2</formula>
    </cfRule>
  </conditionalFormatting>
  <conditionalFormatting sqref="O5:O33">
    <cfRule type="cellIs" dxfId="283" priority="24" stopIfTrue="1" operator="greaterThan">
      <formula>$O$3+2+AO5</formula>
    </cfRule>
  </conditionalFormatting>
  <conditionalFormatting sqref="O13:O20">
    <cfRule type="cellIs" dxfId="282" priority="25" stopIfTrue="1" operator="equal">
      <formula>O$3-1</formula>
    </cfRule>
    <cfRule type="cellIs" dxfId="281" priority="26" stopIfTrue="1" operator="equal">
      <formula>O$3-2</formula>
    </cfRule>
  </conditionalFormatting>
  <conditionalFormatting sqref="O5:W19">
    <cfRule type="cellIs" dxfId="280" priority="95" stopIfTrue="1" operator="equal">
      <formula>0</formula>
    </cfRule>
  </conditionalFormatting>
  <conditionalFormatting sqref="O20:W33">
    <cfRule type="cellIs" dxfId="279" priority="61" stopIfTrue="1" operator="equal">
      <formula>0</formula>
    </cfRule>
  </conditionalFormatting>
  <conditionalFormatting sqref="P5:P19">
    <cfRule type="cellIs" dxfId="278" priority="100" stopIfTrue="1" operator="greaterThan">
      <formula>$P$3+2+AP5</formula>
    </cfRule>
  </conditionalFormatting>
  <conditionalFormatting sqref="P13">
    <cfRule type="cellIs" dxfId="277" priority="101" stopIfTrue="1" operator="equal">
      <formula>P$3-2</formula>
    </cfRule>
    <cfRule type="cellIs" dxfId="276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275" priority="67" stopIfTrue="1" operator="equal">
      <formula>P$3-2</formula>
    </cfRule>
    <cfRule type="cellIs" dxfId="274" priority="68" stopIfTrue="1" operator="equal">
      <formula>P$3-1</formula>
    </cfRule>
    <cfRule type="cellIs" priority="69" stopIfTrue="1" operator="equal">
      <formula>P$3+2</formula>
    </cfRule>
  </conditionalFormatting>
  <conditionalFormatting sqref="P20:P33">
    <cfRule type="cellIs" dxfId="273" priority="66" stopIfTrue="1" operator="greaterThan">
      <formula>$P$3+2+AP20</formula>
    </cfRule>
  </conditionalFormatting>
  <conditionalFormatting sqref="P14:S19">
    <cfRule type="cellIs" dxfId="272" priority="126" stopIfTrue="1" operator="equal">
      <formula>P$3-2</formula>
    </cfRule>
    <cfRule type="cellIs" dxfId="271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270" priority="104" stopIfTrue="1" operator="greaterThan">
      <formula>$Q$3+2+AQ5</formula>
    </cfRule>
  </conditionalFormatting>
  <conditionalFormatting sqref="Q13">
    <cfRule type="cellIs" dxfId="269" priority="105" stopIfTrue="1" operator="equal">
      <formula>Q$3-2</formula>
    </cfRule>
    <cfRule type="cellIs" dxfId="268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267" priority="71" stopIfTrue="1" operator="equal">
      <formula>Q$3-2</formula>
    </cfRule>
    <cfRule type="cellIs" dxfId="266" priority="72" stopIfTrue="1" operator="equal">
      <formula>Q$3-1</formula>
    </cfRule>
    <cfRule type="cellIs" priority="73" stopIfTrue="1" operator="equal">
      <formula>Q$3+2</formula>
    </cfRule>
  </conditionalFormatting>
  <conditionalFormatting sqref="Q20:Q33">
    <cfRule type="cellIs" dxfId="265" priority="70" stopIfTrue="1" operator="greaterThan">
      <formula>$Q$3+2+AQ20</formula>
    </cfRule>
  </conditionalFormatting>
  <conditionalFormatting sqref="R5:R19">
    <cfRule type="cellIs" dxfId="264" priority="96" stopIfTrue="1" operator="greaterThan">
      <formula>$R$3+2+AR5</formula>
    </cfRule>
  </conditionalFormatting>
  <conditionalFormatting sqref="R13">
    <cfRule type="cellIs" dxfId="263" priority="97" stopIfTrue="1" operator="equal">
      <formula>R$3-2</formula>
    </cfRule>
    <cfRule type="cellIs" dxfId="262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261" priority="63" stopIfTrue="1" operator="equal">
      <formula>R$3-2</formula>
    </cfRule>
    <cfRule type="cellIs" dxfId="260" priority="64" stopIfTrue="1" operator="equal">
      <formula>R$3-1</formula>
    </cfRule>
    <cfRule type="cellIs" priority="65" stopIfTrue="1" operator="equal">
      <formula>R$3+2</formula>
    </cfRule>
  </conditionalFormatting>
  <conditionalFormatting sqref="R20:R33">
    <cfRule type="cellIs" dxfId="259" priority="62" stopIfTrue="1" operator="greaterThan">
      <formula>$R$3+2+AR20</formula>
    </cfRule>
  </conditionalFormatting>
  <conditionalFormatting sqref="S5:S19">
    <cfRule type="cellIs" dxfId="258" priority="108" stopIfTrue="1" operator="greaterThan">
      <formula>$S$3+2+AS5</formula>
    </cfRule>
  </conditionalFormatting>
  <conditionalFormatting sqref="S13">
    <cfRule type="cellIs" dxfId="257" priority="109" stopIfTrue="1" operator="equal">
      <formula>S$3-2</formula>
    </cfRule>
    <cfRule type="cellIs" dxfId="256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255" priority="75" stopIfTrue="1" operator="equal">
      <formula>S$3-2</formula>
    </cfRule>
    <cfRule type="cellIs" dxfId="254" priority="76" stopIfTrue="1" operator="equal">
      <formula>S$3-1</formula>
    </cfRule>
    <cfRule type="cellIs" priority="77" stopIfTrue="1" operator="equal">
      <formula>S$3+2</formula>
    </cfRule>
  </conditionalFormatting>
  <conditionalFormatting sqref="S20:S33">
    <cfRule type="cellIs" dxfId="253" priority="74" stopIfTrue="1" operator="greaterThan">
      <formula>$S$3+2+AS20</formula>
    </cfRule>
  </conditionalFormatting>
  <conditionalFormatting sqref="T5:T33">
    <cfRule type="cellIs" dxfId="252" priority="7" stopIfTrue="1" operator="greaterThan">
      <formula>$T$3+2+AT5</formula>
    </cfRule>
  </conditionalFormatting>
  <conditionalFormatting sqref="T20">
    <cfRule type="cellIs" dxfId="251" priority="8" stopIfTrue="1" operator="equal">
      <formula>T$3-2</formula>
    </cfRule>
    <cfRule type="cellIs" dxfId="250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249" priority="78" stopIfTrue="1" operator="equal">
      <formula>T$3-2</formula>
    </cfRule>
    <cfRule type="cellIs" dxfId="248" priority="79" stopIfTrue="1" operator="equal">
      <formula>T$3-1</formula>
    </cfRule>
    <cfRule type="cellIs" priority="80" stopIfTrue="1" operator="equal">
      <formula>T$3+2</formula>
    </cfRule>
  </conditionalFormatting>
  <conditionalFormatting sqref="U5:U33">
    <cfRule type="cellIs" dxfId="247" priority="20" stopIfTrue="1" operator="greaterThan">
      <formula>$U$3+2+AU5</formula>
    </cfRule>
  </conditionalFormatting>
  <conditionalFormatting sqref="U20">
    <cfRule type="cellIs" dxfId="246" priority="21" stopIfTrue="1" operator="equal">
      <formula>U$3-2</formula>
    </cfRule>
    <cfRule type="cellIs" dxfId="245" priority="22" stopIfTrue="1" operator="equal">
      <formula>U$3-1</formula>
    </cfRule>
    <cfRule type="cellIs" priority="23" stopIfTrue="1" operator="equal">
      <formula>U$3+2</formula>
    </cfRule>
  </conditionalFormatting>
  <conditionalFormatting sqref="V5:V33">
    <cfRule type="cellIs" dxfId="244" priority="16" stopIfTrue="1" operator="greaterThan">
      <formula>$V$3+2+AV5</formula>
    </cfRule>
  </conditionalFormatting>
  <conditionalFormatting sqref="V20">
    <cfRule type="cellIs" dxfId="243" priority="17" stopIfTrue="1" operator="equal">
      <formula>V$3-2</formula>
    </cfRule>
    <cfRule type="cellIs" dxfId="242" priority="18" stopIfTrue="1" operator="equal">
      <formula>V$3-1</formula>
    </cfRule>
    <cfRule type="cellIs" priority="19" stopIfTrue="1" operator="equal">
      <formula>V$3+2</formula>
    </cfRule>
  </conditionalFormatting>
  <conditionalFormatting sqref="W5:W33">
    <cfRule type="cellIs" dxfId="241" priority="12" stopIfTrue="1" operator="greaterThan">
      <formula>$W$3+2+AW5</formula>
    </cfRule>
  </conditionalFormatting>
  <conditionalFormatting sqref="W20">
    <cfRule type="cellIs" dxfId="240" priority="13" stopIfTrue="1" operator="equal">
      <formula>W$3-2</formula>
    </cfRule>
    <cfRule type="cellIs" dxfId="239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238" priority="112" operator="equal">
      <formula>0</formula>
    </cfRule>
  </conditionalFormatting>
  <conditionalFormatting sqref="Y5:Y33 Y2">
    <cfRule type="cellIs" dxfId="237" priority="136" operator="lessThanOrEqual">
      <formula>$Y$2</formula>
    </cfRule>
  </conditionalFormatting>
  <conditionalFormatting sqref="Y5:Y33">
    <cfRule type="cellIs" dxfId="236" priority="133" operator="equal">
      <formula>0</formula>
    </cfRule>
  </conditionalFormatting>
  <conditionalFormatting sqref="Y20">
    <cfRule type="cellIs" dxfId="235" priority="6" stopIfTrue="1" operator="equal">
      <formula>0</formula>
    </cfRule>
  </conditionalFormatting>
  <conditionalFormatting sqref="Y35:Y1048576">
    <cfRule type="cellIs" dxfId="234" priority="5" operator="equal">
      <formula>0</formula>
    </cfRule>
  </conditionalFormatting>
  <conditionalFormatting sqref="Z2 Z5:Z33">
    <cfRule type="cellIs" dxfId="233" priority="125" operator="equal">
      <formula>0</formula>
    </cfRule>
    <cfRule type="cellIs" dxfId="232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231" priority="2" operator="lessThanOrEqual">
      <formula>-7</formula>
    </cfRule>
  </conditionalFormatting>
  <conditionalFormatting sqref="AA5:AA33">
    <cfRule type="cellIs" dxfId="230" priority="3" stopIfTrue="1" operator="lessThan">
      <formula>-10</formula>
    </cfRule>
    <cfRule type="cellIs" dxfId="229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3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hyperlinks>
    <hyperlink ref="A3" r:id="rId1" xr:uid="{00000000-0004-0000-10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W38"/>
  <sheetViews>
    <sheetView workbookViewId="0">
      <pane xSplit="3" ySplit="3" topLeftCell="D4" activePane="bottomRight" state="frozen"/>
      <selection activeCell="D4" sqref="D4"/>
      <selection pane="topRight"/>
      <selection pane="bottomLeft"/>
      <selection pane="bottomRight" activeCell="D4" sqref="D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124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58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137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119</v>
      </c>
      <c r="D2" s="209">
        <v>123</v>
      </c>
      <c r="E2" s="210">
        <v>11</v>
      </c>
      <c r="F2" s="211">
        <v>3</v>
      </c>
      <c r="G2" s="210">
        <v>17</v>
      </c>
      <c r="H2" s="210">
        <v>9</v>
      </c>
      <c r="I2" s="210">
        <v>15</v>
      </c>
      <c r="J2" s="210">
        <v>7</v>
      </c>
      <c r="K2" s="210">
        <v>1</v>
      </c>
      <c r="L2" s="210">
        <v>5</v>
      </c>
      <c r="M2" s="210">
        <v>13</v>
      </c>
      <c r="N2" s="212"/>
      <c r="O2" s="210">
        <v>2</v>
      </c>
      <c r="P2" s="210">
        <v>18</v>
      </c>
      <c r="Q2" s="210">
        <v>10</v>
      </c>
      <c r="R2" s="210">
        <v>16</v>
      </c>
      <c r="S2" s="210">
        <v>6</v>
      </c>
      <c r="T2" s="210">
        <v>8</v>
      </c>
      <c r="U2" s="210">
        <v>12</v>
      </c>
      <c r="V2" s="210">
        <v>14</v>
      </c>
      <c r="W2" s="210">
        <v>4</v>
      </c>
      <c r="X2" s="135"/>
      <c r="Y2" s="143">
        <f>MIN(Y5:Y33)</f>
        <v>0</v>
      </c>
      <c r="Z2" s="144">
        <f>MIN(Z5:Z33)</f>
        <v>-27</v>
      </c>
      <c r="AA2" s="213">
        <v>69.599999999999994</v>
      </c>
      <c r="AB2" s="205">
        <v>71.599999999999994</v>
      </c>
      <c r="AC2" s="137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139</v>
      </c>
      <c r="B3" s="214">
        <v>72</v>
      </c>
      <c r="C3" s="207">
        <v>118</v>
      </c>
      <c r="D3" s="151">
        <v>111</v>
      </c>
      <c r="E3" s="152">
        <v>4</v>
      </c>
      <c r="F3" s="153">
        <v>5</v>
      </c>
      <c r="G3" s="152">
        <v>3</v>
      </c>
      <c r="H3" s="152">
        <v>5</v>
      </c>
      <c r="I3" s="152">
        <v>3</v>
      </c>
      <c r="J3" s="152">
        <v>4</v>
      </c>
      <c r="K3" s="152">
        <v>4</v>
      </c>
      <c r="L3" s="152">
        <v>5</v>
      </c>
      <c r="M3" s="152">
        <v>3</v>
      </c>
      <c r="N3" s="154">
        <f>SUM(E3:M3)</f>
        <v>36</v>
      </c>
      <c r="O3" s="152">
        <v>4</v>
      </c>
      <c r="P3" s="152">
        <v>3</v>
      </c>
      <c r="Q3" s="152">
        <v>4</v>
      </c>
      <c r="R3" s="152">
        <v>4</v>
      </c>
      <c r="S3" s="152">
        <v>5</v>
      </c>
      <c r="T3" s="152">
        <v>4</v>
      </c>
      <c r="U3" s="152">
        <v>4</v>
      </c>
      <c r="V3" s="152">
        <v>3</v>
      </c>
      <c r="W3" s="152">
        <v>5</v>
      </c>
      <c r="X3" s="155">
        <f>SUM(O3:W3)</f>
        <v>36</v>
      </c>
      <c r="Y3" s="154">
        <f>SUM(N3,X3)</f>
        <v>72</v>
      </c>
      <c r="Z3" s="156">
        <f>MIN(Z6:Z48)</f>
        <v>-27</v>
      </c>
      <c r="AA3" s="157">
        <v>69</v>
      </c>
      <c r="AB3" s="157">
        <v>66.2</v>
      </c>
      <c r="AC3" s="158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7</v>
      </c>
      <c r="G4" s="163">
        <v>17</v>
      </c>
      <c r="H4" s="163">
        <v>5</v>
      </c>
      <c r="I4" s="163">
        <v>13</v>
      </c>
      <c r="J4" s="163">
        <v>3</v>
      </c>
      <c r="K4" s="163">
        <v>1</v>
      </c>
      <c r="L4" s="163">
        <v>9</v>
      </c>
      <c r="M4" s="163">
        <v>15</v>
      </c>
      <c r="N4" s="165"/>
      <c r="O4" s="166">
        <v>2</v>
      </c>
      <c r="P4" s="163">
        <v>16</v>
      </c>
      <c r="Q4" s="163">
        <v>8</v>
      </c>
      <c r="R4" s="166">
        <v>18</v>
      </c>
      <c r="S4" s="163">
        <v>4</v>
      </c>
      <c r="T4" s="163">
        <v>10</v>
      </c>
      <c r="U4" s="163">
        <v>6</v>
      </c>
      <c r="V4" s="163">
        <v>14</v>
      </c>
      <c r="W4" s="163">
        <v>12</v>
      </c>
      <c r="X4" s="167"/>
      <c r="Y4" s="168"/>
      <c r="Z4" s="168"/>
      <c r="AA4" s="169" t="s">
        <v>20</v>
      </c>
      <c r="AB4" s="170" t="s">
        <v>20</v>
      </c>
      <c r="AC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22.2</v>
      </c>
      <c r="C5" s="173">
        <f t="shared" ref="C5:C33" si="0">_xlfn.IFS($A$5:$A$33="Andi Grant",ROUND($B$5:$B$33*($C$2/113)-($B$3-$AA$2),0),$A$5:$A$33&lt;&gt;"Andi Grant",ROUND($B$5:$B$33*($C$3/113)-($B$3-$AA$3),0))</f>
        <v>20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>
        <f t="shared" ref="Y5:Y33" si="2">SUM(N5+X5)</f>
        <v>0</v>
      </c>
      <c r="Z5" s="179">
        <f t="shared" ref="Z5:Z33" si="3">IF(AC5&lt;37,(SUM(ROUND(Y5-AC5,0))),"")</f>
        <v>-20</v>
      </c>
      <c r="AA5" s="180">
        <f t="shared" ref="AA5:AA33" si="4">IF(X5&gt;0,ROUND(Y5-($AC$5:$AC$33+$B$3),0),0)</f>
        <v>0</v>
      </c>
      <c r="AC5" s="181">
        <f t="shared" ref="AC5:AC33" si="5">IF(D5&gt;0,D5,C5)</f>
        <v>20</v>
      </c>
      <c r="AD5" s="182"/>
      <c r="AE5" s="183">
        <f>HLOOKUP($AC5,HH!$A$2:$AP$20,E$4+1)</f>
        <v>1</v>
      </c>
      <c r="AF5" s="183">
        <f>HLOOKUP($AC5,HH!$A$2:$AP$20,F$4+1)</f>
        <v>1</v>
      </c>
      <c r="AG5" s="183">
        <f>HLOOKUP($AC5,HH!$A$2:$AP$20,G$4+1)</f>
        <v>1</v>
      </c>
      <c r="AH5" s="183">
        <f>HLOOKUP($AC5,HH!$A$2:$AP$20,H$4+1)</f>
        <v>1</v>
      </c>
      <c r="AI5" s="183">
        <f>HLOOKUP($AC5,HH!$A$2:$AP$20,I$4+1)</f>
        <v>1</v>
      </c>
      <c r="AJ5" s="183">
        <f>HLOOKUP($AC5,HH!$A$2:$AP$20,J$4+1)</f>
        <v>1</v>
      </c>
      <c r="AK5" s="183">
        <f>HLOOKUP($AC5,HH!$A$2:$AP$20,K$4+1)</f>
        <v>2</v>
      </c>
      <c r="AL5" s="183">
        <f>HLOOKUP($AC5,HH!$A$2:$AP$20,L$4+1)</f>
        <v>1</v>
      </c>
      <c r="AM5" s="183">
        <f>HLOOKUP($AC5,HH!$A$2:$AP$20,M$4+1)</f>
        <v>1</v>
      </c>
      <c r="AN5" s="183"/>
      <c r="AO5" s="183">
        <f>HLOOKUP($AC5,HH!$A$2:$AP$20,O$4+1)</f>
        <v>2</v>
      </c>
      <c r="AP5" s="183">
        <f>HLOOKUP($AC5,HH!$A$2:$AP$20,P$4+1)</f>
        <v>1</v>
      </c>
      <c r="AQ5" s="183">
        <f>HLOOKUP($AC5,HH!$A$2:$AP$20,Q$4+1)</f>
        <v>1</v>
      </c>
      <c r="AR5" s="183">
        <f>HLOOKUP($AC5,HH!$A$2:$AP$20,R$4+1)</f>
        <v>1</v>
      </c>
      <c r="AS5" s="183">
        <f>HLOOKUP($AC5,HH!$A$2:$AP$20,S$4+1)</f>
        <v>1</v>
      </c>
      <c r="AT5" s="183">
        <f>HLOOKUP($AC5,HH!$A$2:$AP$20,T$4+1)</f>
        <v>1</v>
      </c>
      <c r="AU5" s="183">
        <f>HLOOKUP($AC5,HH!$A$2:$AP$20,U$4+1)</f>
        <v>1</v>
      </c>
      <c r="AV5" s="183">
        <f>HLOOKUP($AC5,HH!$A$2:$AP$20,V$4+1)</f>
        <v>1</v>
      </c>
      <c r="AW5" s="183">
        <f>HLOOKUP($AC5,HH!$A$2:$AP$20,W$4+1)</f>
        <v>1</v>
      </c>
    </row>
    <row r="6" spans="1:49" s="147" customFormat="1" ht="13.65" customHeight="1" x14ac:dyDescent="0.25">
      <c r="A6" s="184" t="s">
        <v>119</v>
      </c>
      <c r="B6" s="172">
        <v>10.199999999999999</v>
      </c>
      <c r="C6" s="173">
        <f t="shared" si="0"/>
        <v>8</v>
      </c>
      <c r="D6" s="173">
        <f t="shared" ref="D6:D32" si="6">_xlfn.IFS($A$5:$A$33="Andi Grant",ROUND($B$5:$B$33*($D$2/113)-($B$3-$AB$2),0),$A$5:$A$33&lt;&gt;"Andi Grant",ROUND($B$5:$B$33*($D$3/113)-($B$3-$AB$3),0))</f>
        <v>11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>
        <f t="shared" si="2"/>
        <v>0</v>
      </c>
      <c r="Z6" s="179">
        <f t="shared" si="3"/>
        <v>-11</v>
      </c>
      <c r="AA6" s="180">
        <f t="shared" si="4"/>
        <v>0</v>
      </c>
      <c r="AC6" s="181">
        <f t="shared" si="5"/>
        <v>11</v>
      </c>
      <c r="AD6" s="182"/>
      <c r="AE6" s="183">
        <f>HLOOKUP($AC6,HH!$A$2:$AP$20,E$4+1)</f>
        <v>1</v>
      </c>
      <c r="AF6" s="183">
        <f>HLOOKUP($AC6,HH!$A$2:$AP$20,F$4+1)</f>
        <v>1</v>
      </c>
      <c r="AG6" s="183">
        <f>HLOOKUP($AC6,HH!$A$2:$AP$20,G$4+1)</f>
        <v>0</v>
      </c>
      <c r="AH6" s="183">
        <f>HLOOKUP($AC6,HH!$A$2:$AP$20,H$4+1)</f>
        <v>1</v>
      </c>
      <c r="AI6" s="183">
        <f>HLOOKUP($AC6,HH!$A$2:$AP$20,I$4+1)</f>
        <v>0</v>
      </c>
      <c r="AJ6" s="183">
        <f>HLOOKUP($AC6,HH!$A$2:$AP$20,J$4+1)</f>
        <v>1</v>
      </c>
      <c r="AK6" s="183">
        <f>HLOOKUP($AC6,HH!$A$2:$AP$20,K$4+1)</f>
        <v>1</v>
      </c>
      <c r="AL6" s="183">
        <f>HLOOKUP($AC6,HH!$A$2:$AP$20,L$4+1)</f>
        <v>1</v>
      </c>
      <c r="AM6" s="183">
        <f>HLOOKUP($AC6,HH!$A$2:$AP$20,M$4+1)</f>
        <v>0</v>
      </c>
      <c r="AN6" s="183"/>
      <c r="AO6" s="183">
        <f>HLOOKUP($AC6,HH!$A$2:$AP$20,O$4+1)</f>
        <v>1</v>
      </c>
      <c r="AP6" s="183">
        <f>HLOOKUP($AC6,HH!$A$2:$AP$20,P$4+1)</f>
        <v>0</v>
      </c>
      <c r="AQ6" s="183">
        <f>HLOOKUP($AC6,HH!$A$2:$AP$20,Q$4+1)</f>
        <v>1</v>
      </c>
      <c r="AR6" s="183">
        <f>HLOOKUP($AC6,HH!$A$2:$AP$20,R$4+1)</f>
        <v>0</v>
      </c>
      <c r="AS6" s="183">
        <f>HLOOKUP($AC6,HH!$A$2:$AP$20,S$4+1)</f>
        <v>1</v>
      </c>
      <c r="AT6" s="183">
        <f>HLOOKUP($AC6,HH!$A$2:$AP$20,T$4+1)</f>
        <v>1</v>
      </c>
      <c r="AU6" s="183">
        <f>HLOOKUP($AC6,HH!$A$2:$AP$20,U$4+1)</f>
        <v>1</v>
      </c>
      <c r="AV6" s="183">
        <f>HLOOKUP($AC6,HH!$A$2:$AP$20,V$4+1)</f>
        <v>0</v>
      </c>
      <c r="AW6" s="183">
        <f>HLOOKUP($AC6,HH!$A$2:$AP$20,W$4+1)</f>
        <v>0</v>
      </c>
    </row>
    <row r="7" spans="1:49" ht="13.65" customHeight="1" x14ac:dyDescent="0.25">
      <c r="A7" s="185" t="s">
        <v>23</v>
      </c>
      <c r="B7" s="186">
        <v>26.7</v>
      </c>
      <c r="C7" s="173">
        <f t="shared" si="0"/>
        <v>25</v>
      </c>
      <c r="D7" s="173">
        <f t="shared" si="6"/>
        <v>20</v>
      </c>
      <c r="E7" s="174"/>
      <c r="F7" s="175"/>
      <c r="G7" s="174"/>
      <c r="H7" s="174"/>
      <c r="I7" s="174"/>
      <c r="J7" s="174"/>
      <c r="K7" s="174"/>
      <c r="L7" s="174"/>
      <c r="M7" s="174"/>
      <c r="N7" s="134">
        <f t="shared" si="7"/>
        <v>0</v>
      </c>
      <c r="O7" s="176"/>
      <c r="P7" s="174"/>
      <c r="Q7" s="174"/>
      <c r="R7" s="174"/>
      <c r="S7" s="174"/>
      <c r="T7" s="176"/>
      <c r="U7" s="174"/>
      <c r="V7" s="174"/>
      <c r="W7" s="176"/>
      <c r="X7" s="177">
        <f t="shared" si="1"/>
        <v>0</v>
      </c>
      <c r="Y7" s="178">
        <f t="shared" si="2"/>
        <v>0</v>
      </c>
      <c r="Z7" s="179">
        <f t="shared" si="3"/>
        <v>-20</v>
      </c>
      <c r="AA7" s="180">
        <f t="shared" si="4"/>
        <v>0</v>
      </c>
      <c r="AC7" s="181">
        <f t="shared" si="5"/>
        <v>20</v>
      </c>
      <c r="AD7" s="182"/>
      <c r="AE7" s="183">
        <f>HLOOKUP($AC7,HH!$A$2:$AP$20,E$4+1)</f>
        <v>1</v>
      </c>
      <c r="AF7" s="183">
        <f>HLOOKUP($AC7,HH!$A$2:$AP$20,F$4+1)</f>
        <v>1</v>
      </c>
      <c r="AG7" s="183">
        <f>HLOOKUP($AC7,HH!$A$2:$AP$20,G$4+1)</f>
        <v>1</v>
      </c>
      <c r="AH7" s="183">
        <f>HLOOKUP($AC7,HH!$A$2:$AP$20,H$4+1)</f>
        <v>1</v>
      </c>
      <c r="AI7" s="183">
        <f>HLOOKUP($AC7,HH!$A$2:$AP$20,I$4+1)</f>
        <v>1</v>
      </c>
      <c r="AJ7" s="183">
        <f>HLOOKUP($AC7,HH!$A$2:$AP$20,J$4+1)</f>
        <v>1</v>
      </c>
      <c r="AK7" s="183">
        <f>HLOOKUP($AC7,HH!$A$2:$AP$20,K$4+1)</f>
        <v>2</v>
      </c>
      <c r="AL7" s="183">
        <f>HLOOKUP($AC7,HH!$A$2:$AP$20,L$4+1)</f>
        <v>1</v>
      </c>
      <c r="AM7" s="183">
        <f>HLOOKUP($AC7,HH!$A$2:$AP$20,M$4+1)</f>
        <v>1</v>
      </c>
      <c r="AN7" s="183"/>
      <c r="AO7" s="183">
        <f>HLOOKUP($AC7,HH!$A$2:$AP$20,O$4+1)</f>
        <v>2</v>
      </c>
      <c r="AP7" s="183">
        <f>HLOOKUP($AC7,HH!$A$2:$AP$20,P$4+1)</f>
        <v>1</v>
      </c>
      <c r="AQ7" s="183">
        <f>HLOOKUP($AC7,HH!$A$2:$AP$20,Q$4+1)</f>
        <v>1</v>
      </c>
      <c r="AR7" s="183">
        <f>HLOOKUP($AC7,HH!$A$2:$AP$20,R$4+1)</f>
        <v>1</v>
      </c>
      <c r="AS7" s="183">
        <f>HLOOKUP($AC7,HH!$A$2:$AP$20,S$4+1)</f>
        <v>1</v>
      </c>
      <c r="AT7" s="183">
        <f>HLOOKUP($AC7,HH!$A$2:$AP$20,T$4+1)</f>
        <v>1</v>
      </c>
      <c r="AU7" s="183">
        <f>HLOOKUP($AC7,HH!$A$2:$AP$20,U$4+1)</f>
        <v>1</v>
      </c>
      <c r="AV7" s="183">
        <f>HLOOKUP($AC7,HH!$A$2:$AP$20,V$4+1)</f>
        <v>1</v>
      </c>
      <c r="AW7" s="183">
        <f>HLOOKUP($AC7,HH!$A$2:$AP$20,W$4+1)</f>
        <v>1</v>
      </c>
    </row>
    <row r="8" spans="1:49" ht="13.65" customHeight="1" x14ac:dyDescent="0.25">
      <c r="A8" s="187" t="s">
        <v>32</v>
      </c>
      <c r="B8" s="186">
        <v>28.9</v>
      </c>
      <c r="C8" s="173">
        <f t="shared" si="0"/>
        <v>27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>
        <f t="shared" si="2"/>
        <v>0</v>
      </c>
      <c r="Z8" s="179">
        <f t="shared" si="3"/>
        <v>-27</v>
      </c>
      <c r="AA8" s="180">
        <f t="shared" si="4"/>
        <v>0</v>
      </c>
      <c r="AC8" s="181">
        <f t="shared" si="5"/>
        <v>27</v>
      </c>
      <c r="AD8" s="182"/>
      <c r="AE8" s="183">
        <f>HLOOKUP($AC8,HH!$A$2:$AP$20,E$4+1)</f>
        <v>1</v>
      </c>
      <c r="AF8" s="183">
        <f>HLOOKUP($AC8,HH!$A$2:$AP$20,F$4+1)</f>
        <v>2</v>
      </c>
      <c r="AG8" s="183">
        <f>HLOOKUP($AC8,HH!$A$2:$AP$20,G$4+1)</f>
        <v>1</v>
      </c>
      <c r="AH8" s="183">
        <f>HLOOKUP($AC8,HH!$A$2:$AP$20,H$4+1)</f>
        <v>2</v>
      </c>
      <c r="AI8" s="183">
        <f>HLOOKUP($AC8,HH!$A$2:$AP$20,I$4+1)</f>
        <v>1</v>
      </c>
      <c r="AJ8" s="183">
        <f>HLOOKUP($AC8,HH!$A$2:$AP$20,J$4+1)</f>
        <v>2</v>
      </c>
      <c r="AK8" s="183">
        <f>HLOOKUP($AC8,HH!$A$2:$AP$20,K$4+1)</f>
        <v>2</v>
      </c>
      <c r="AL8" s="183">
        <f>HLOOKUP($AC8,HH!$A$2:$AP$20,L$4+1)</f>
        <v>2</v>
      </c>
      <c r="AM8" s="183">
        <f>HLOOKUP($AC8,HH!$A$2:$AP$20,M$4+1)</f>
        <v>1</v>
      </c>
      <c r="AN8" s="183"/>
      <c r="AO8" s="183">
        <f>HLOOKUP($AC8,HH!$A$2:$AP$20,O$4+1)</f>
        <v>2</v>
      </c>
      <c r="AP8" s="183">
        <f>HLOOKUP($AC8,HH!$A$2:$AP$20,P$4+1)</f>
        <v>1</v>
      </c>
      <c r="AQ8" s="183">
        <f>HLOOKUP($AC8,HH!$A$2:$AP$20,Q$4+1)</f>
        <v>2</v>
      </c>
      <c r="AR8" s="183">
        <f>HLOOKUP($AC8,HH!$A$2:$AP$20,R$4+1)</f>
        <v>1</v>
      </c>
      <c r="AS8" s="183">
        <f>HLOOKUP($AC8,HH!$A$2:$AP$20,S$4+1)</f>
        <v>2</v>
      </c>
      <c r="AT8" s="183">
        <f>HLOOKUP($AC8,HH!$A$2:$AP$20,T$4+1)</f>
        <v>1</v>
      </c>
      <c r="AU8" s="183">
        <f>HLOOKUP($AC8,HH!$A$2:$AP$20,U$4+1)</f>
        <v>2</v>
      </c>
      <c r="AV8" s="183">
        <f>HLOOKUP($AC8,HH!$A$2:$AP$20,V$4+1)</f>
        <v>1</v>
      </c>
      <c r="AW8" s="183">
        <f>HLOOKUP($AC8,HH!$A$2:$AP$20,W$4+1)</f>
        <v>1</v>
      </c>
    </row>
    <row r="9" spans="1:49" ht="13.65" customHeight="1" x14ac:dyDescent="0.25">
      <c r="A9" s="185" t="s">
        <v>40</v>
      </c>
      <c r="B9" s="186">
        <v>16.399999999999999</v>
      </c>
      <c r="C9" s="173">
        <f t="shared" si="0"/>
        <v>14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>
        <f t="shared" si="2"/>
        <v>0</v>
      </c>
      <c r="Z9" s="179">
        <f t="shared" si="3"/>
        <v>-14</v>
      </c>
      <c r="AA9" s="180">
        <f t="shared" si="4"/>
        <v>0</v>
      </c>
      <c r="AC9" s="181">
        <f t="shared" si="5"/>
        <v>14</v>
      </c>
      <c r="AD9" s="182"/>
      <c r="AE9" s="183">
        <f>HLOOKUP($AC9,HH!$A$2:$AP$20,E$4+1)</f>
        <v>1</v>
      </c>
      <c r="AF9" s="183">
        <f>HLOOKUP($AC9,HH!$A$2:$AP$20,F$4+1)</f>
        <v>1</v>
      </c>
      <c r="AG9" s="183">
        <f>HLOOKUP($AC9,HH!$A$2:$AP$20,G$4+1)</f>
        <v>0</v>
      </c>
      <c r="AH9" s="183">
        <f>HLOOKUP($AC9,HH!$A$2:$AP$20,H$4+1)</f>
        <v>1</v>
      </c>
      <c r="AI9" s="183">
        <f>HLOOKUP($AC9,HH!$A$2:$AP$20,I$4+1)</f>
        <v>1</v>
      </c>
      <c r="AJ9" s="183">
        <f>HLOOKUP($AC9,HH!$A$2:$AP$20,J$4+1)</f>
        <v>1</v>
      </c>
      <c r="AK9" s="183">
        <f>HLOOKUP($AC9,HH!$A$2:$AP$20,K$4+1)</f>
        <v>1</v>
      </c>
      <c r="AL9" s="183">
        <f>HLOOKUP($AC9,HH!$A$2:$AP$20,L$4+1)</f>
        <v>1</v>
      </c>
      <c r="AM9" s="183">
        <f>HLOOKUP($AC9,HH!$A$2:$AP$20,M$4+1)</f>
        <v>0</v>
      </c>
      <c r="AN9" s="183"/>
      <c r="AO9" s="183">
        <f>HLOOKUP($AC9,HH!$A$2:$AP$20,O$4+1)</f>
        <v>1</v>
      </c>
      <c r="AP9" s="183">
        <f>HLOOKUP($AC9,HH!$A$2:$AP$20,P$4+1)</f>
        <v>0</v>
      </c>
      <c r="AQ9" s="183">
        <f>HLOOKUP($AC9,HH!$A$2:$AP$20,Q$4+1)</f>
        <v>1</v>
      </c>
      <c r="AR9" s="183">
        <f>HLOOKUP($AC9,HH!$A$2:$AP$20,R$4+1)</f>
        <v>0</v>
      </c>
      <c r="AS9" s="183">
        <f>HLOOKUP($AC9,HH!$A$2:$AP$20,S$4+1)</f>
        <v>1</v>
      </c>
      <c r="AT9" s="183">
        <f>HLOOKUP($AC9,HH!$A$2:$AP$20,T$4+1)</f>
        <v>1</v>
      </c>
      <c r="AU9" s="183">
        <f>HLOOKUP($AC9,HH!$A$2:$AP$20,U$4+1)</f>
        <v>1</v>
      </c>
      <c r="AV9" s="183">
        <f>HLOOKUP($AC9,HH!$A$2:$AP$20,V$4+1)</f>
        <v>1</v>
      </c>
      <c r="AW9" s="183">
        <f>HLOOKUP($AC9,HH!$A$2:$AP$20,W$4+1)</f>
        <v>1</v>
      </c>
    </row>
    <row r="10" spans="1:49" ht="13.65" customHeight="1" x14ac:dyDescent="0.25">
      <c r="A10" s="185" t="s">
        <v>29</v>
      </c>
      <c r="B10" s="186">
        <v>12.4</v>
      </c>
      <c r="C10" s="173">
        <f t="shared" si="0"/>
        <v>10</v>
      </c>
      <c r="D10" s="173">
        <v>0</v>
      </c>
      <c r="E10" s="174"/>
      <c r="F10" s="175"/>
      <c r="G10" s="174"/>
      <c r="H10" s="174"/>
      <c r="I10" s="174"/>
      <c r="J10" s="174"/>
      <c r="K10" s="174"/>
      <c r="L10" s="174"/>
      <c r="M10" s="174"/>
      <c r="N10" s="134">
        <f t="shared" si="7"/>
        <v>0</v>
      </c>
      <c r="O10" s="176"/>
      <c r="P10" s="174"/>
      <c r="Q10" s="174"/>
      <c r="R10" s="174"/>
      <c r="S10" s="174"/>
      <c r="T10" s="174"/>
      <c r="U10" s="174"/>
      <c r="V10" s="174"/>
      <c r="W10" s="176"/>
      <c r="X10" s="177">
        <f t="shared" si="1"/>
        <v>0</v>
      </c>
      <c r="Y10" s="178">
        <f t="shared" si="2"/>
        <v>0</v>
      </c>
      <c r="Z10" s="179">
        <f t="shared" si="3"/>
        <v>-10</v>
      </c>
      <c r="AA10" s="180">
        <f t="shared" si="4"/>
        <v>0</v>
      </c>
      <c r="AC10" s="181">
        <f t="shared" si="5"/>
        <v>10</v>
      </c>
      <c r="AD10" s="182"/>
      <c r="AE10" s="183">
        <f>HLOOKUP($AC10,HH!$A$2:$AP$20,E$4+1)</f>
        <v>0</v>
      </c>
      <c r="AF10" s="183">
        <f>HLOOKUP($AC10,HH!$A$2:$AP$20,F$4+1)</f>
        <v>1</v>
      </c>
      <c r="AG10" s="183">
        <f>HLOOKUP($AC10,HH!$A$2:$AP$20,G$4+1)</f>
        <v>0</v>
      </c>
      <c r="AH10" s="183">
        <f>HLOOKUP($AC10,HH!$A$2:$AP$20,H$4+1)</f>
        <v>1</v>
      </c>
      <c r="AI10" s="183">
        <f>HLOOKUP($AC10,HH!$A$2:$AP$20,I$4+1)</f>
        <v>0</v>
      </c>
      <c r="AJ10" s="183">
        <f>HLOOKUP($AC10,HH!$A$2:$AP$20,J$4+1)</f>
        <v>1</v>
      </c>
      <c r="AK10" s="183">
        <f>HLOOKUP($AC10,HH!$A$2:$AP$20,K$4+1)</f>
        <v>1</v>
      </c>
      <c r="AL10" s="183">
        <f>HLOOKUP($AC10,HH!$A$2:$AP$20,L$4+1)</f>
        <v>1</v>
      </c>
      <c r="AM10" s="183">
        <f>HLOOKUP($AC10,HH!$A$2:$AP$20,M$4+1)</f>
        <v>0</v>
      </c>
      <c r="AN10" s="183"/>
      <c r="AO10" s="183">
        <f>HLOOKUP($AC10,HH!$A$2:$AP$20,O$4+1)</f>
        <v>1</v>
      </c>
      <c r="AP10" s="183">
        <f>HLOOKUP($AC10,HH!$A$2:$AP$20,P$4+1)</f>
        <v>0</v>
      </c>
      <c r="AQ10" s="183">
        <f>HLOOKUP($AC10,HH!$A$2:$AP$20,Q$4+1)</f>
        <v>1</v>
      </c>
      <c r="AR10" s="183">
        <f>HLOOKUP($AC10,HH!$A$2:$AP$20,R$4+1)</f>
        <v>0</v>
      </c>
      <c r="AS10" s="183">
        <f>HLOOKUP($AC10,HH!$A$2:$AP$20,S$4+1)</f>
        <v>1</v>
      </c>
      <c r="AT10" s="183">
        <f>HLOOKUP($AC10,HH!$A$2:$AP$20,T$4+1)</f>
        <v>1</v>
      </c>
      <c r="AU10" s="183">
        <f>HLOOKUP($AC10,HH!$A$2:$AP$20,U$4+1)</f>
        <v>1</v>
      </c>
      <c r="AV10" s="183">
        <f>HLOOKUP($AC10,HH!$A$2:$AP$20,V$4+1)</f>
        <v>0</v>
      </c>
      <c r="AW10" s="183">
        <f>HLOOKUP($AC10,HH!$A$2:$AP$20,W$4+1)</f>
        <v>0</v>
      </c>
    </row>
    <row r="11" spans="1:49" ht="13.65" customHeight="1" x14ac:dyDescent="0.25">
      <c r="A11" s="185" t="s">
        <v>38</v>
      </c>
      <c r="B11" s="186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>
        <f>SUM(N11+X11)</f>
        <v>0</v>
      </c>
      <c r="Z11" s="179">
        <f t="shared" si="3"/>
        <v>0</v>
      </c>
      <c r="AA11" s="180">
        <f>IF(X11&gt;0,ROUND(Y11-($AC$5:$AC$33+$B$3),0),0)</f>
        <v>0</v>
      </c>
      <c r="AC11" s="181">
        <f>IF(D11&gt;0,D11,C11)</f>
        <v>0</v>
      </c>
      <c r="AD11" s="182"/>
      <c r="AE11" s="183">
        <f>HLOOKUP($AC11,HH!$A$2:$AP$20,E$4+1)</f>
        <v>11</v>
      </c>
      <c r="AF11" s="183">
        <f>HLOOKUP($AC11,HH!$A$2:$AP$20,F$4+1)</f>
        <v>7</v>
      </c>
      <c r="AG11" s="183">
        <f>HLOOKUP($AC11,HH!$A$2:$AP$20,G$4+1)</f>
        <v>17</v>
      </c>
      <c r="AH11" s="183">
        <f>HLOOKUP($AC11,HH!$A$2:$AP$20,H$4+1)</f>
        <v>5</v>
      </c>
      <c r="AI11" s="183">
        <f>HLOOKUP($AC11,HH!$A$2:$AP$20,I$4+1)</f>
        <v>13</v>
      </c>
      <c r="AJ11" s="183">
        <f>HLOOKUP($AC11,HH!$A$2:$AP$20,J$4+1)</f>
        <v>3</v>
      </c>
      <c r="AK11" s="183">
        <f>HLOOKUP($AC11,HH!$A$2:$AP$20,K$4+1)</f>
        <v>1</v>
      </c>
      <c r="AL11" s="183">
        <f>HLOOKUP($AC11,HH!$A$2:$AP$20,L$4+1)</f>
        <v>9</v>
      </c>
      <c r="AM11" s="183">
        <f>HLOOKUP($AC11,HH!$A$2:$AP$20,M$4+1)</f>
        <v>15</v>
      </c>
      <c r="AN11" s="183"/>
      <c r="AO11" s="183">
        <f>HLOOKUP($AC11,HH!$A$2:$AP$20,O$4+1)</f>
        <v>2</v>
      </c>
      <c r="AP11" s="183">
        <f>HLOOKUP($AC11,HH!$A$2:$AP$20,P$4+1)</f>
        <v>16</v>
      </c>
      <c r="AQ11" s="183">
        <f>HLOOKUP($AC11,HH!$A$2:$AP$20,Q$4+1)</f>
        <v>8</v>
      </c>
      <c r="AR11" s="183">
        <f>HLOOKUP($AC11,HH!$A$2:$AP$20,R$4+1)</f>
        <v>18</v>
      </c>
      <c r="AS11" s="183">
        <f>HLOOKUP($AC11,HH!$A$2:$AP$20,S$4+1)</f>
        <v>4</v>
      </c>
      <c r="AT11" s="183">
        <f>HLOOKUP($AC11,HH!$A$2:$AP$20,T$4+1)</f>
        <v>10</v>
      </c>
      <c r="AU11" s="183">
        <f>HLOOKUP($AC11,HH!$A$2:$AP$20,U$4+1)</f>
        <v>6</v>
      </c>
      <c r="AV11" s="183">
        <f>HLOOKUP($AC11,HH!$A$2:$AP$20,V$4+1)</f>
        <v>14</v>
      </c>
      <c r="AW11" s="183">
        <f>HLOOKUP($AC11,HH!$A$2:$AP$20,W$4+1)</f>
        <v>12</v>
      </c>
    </row>
    <row r="12" spans="1:49" ht="13.65" customHeight="1" x14ac:dyDescent="0.25">
      <c r="A12" s="185" t="s">
        <v>27</v>
      </c>
      <c r="B12" s="186">
        <v>26.8</v>
      </c>
      <c r="C12" s="173">
        <f t="shared" si="0"/>
        <v>25</v>
      </c>
      <c r="D12" s="173">
        <f t="shared" si="6"/>
        <v>21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>
        <f t="shared" si="2"/>
        <v>0</v>
      </c>
      <c r="Z12" s="179">
        <f t="shared" si="3"/>
        <v>-21</v>
      </c>
      <c r="AA12" s="180">
        <f t="shared" si="4"/>
        <v>0</v>
      </c>
      <c r="AC12" s="181">
        <f t="shared" si="5"/>
        <v>21</v>
      </c>
      <c r="AD12" s="182"/>
      <c r="AE12" s="183">
        <f>HLOOKUP($AC12,HH!$A$2:$AP$20,E$4+1)</f>
        <v>1</v>
      </c>
      <c r="AF12" s="183">
        <f>HLOOKUP($AC12,HH!$A$2:$AP$20,F$4+1)</f>
        <v>1</v>
      </c>
      <c r="AG12" s="183">
        <f>HLOOKUP($AC12,HH!$A$2:$AP$20,G$4+1)</f>
        <v>1</v>
      </c>
      <c r="AH12" s="183">
        <f>HLOOKUP($AC12,HH!$A$2:$AP$20,H$4+1)</f>
        <v>1</v>
      </c>
      <c r="AI12" s="183">
        <f>HLOOKUP($AC12,HH!$A$2:$AP$20,I$4+1)</f>
        <v>1</v>
      </c>
      <c r="AJ12" s="183">
        <f>HLOOKUP($AC12,HH!$A$2:$AP$20,J$4+1)</f>
        <v>2</v>
      </c>
      <c r="AK12" s="183">
        <f>HLOOKUP($AC12,HH!$A$2:$AP$20,K$4+1)</f>
        <v>2</v>
      </c>
      <c r="AL12" s="183">
        <f>HLOOKUP($AC12,HH!$A$2:$AP$20,L$4+1)</f>
        <v>1</v>
      </c>
      <c r="AM12" s="183">
        <f>HLOOKUP($AC12,HH!$A$2:$AP$20,M$4+1)</f>
        <v>1</v>
      </c>
      <c r="AN12" s="183"/>
      <c r="AO12" s="183">
        <f>HLOOKUP($AC12,HH!$A$2:$AP$20,O$4+1)</f>
        <v>2</v>
      </c>
      <c r="AP12" s="183">
        <f>HLOOKUP($AC12,HH!$A$2:$AP$20,P$4+1)</f>
        <v>1</v>
      </c>
      <c r="AQ12" s="183">
        <f>HLOOKUP($AC12,HH!$A$2:$AP$20,Q$4+1)</f>
        <v>1</v>
      </c>
      <c r="AR12" s="183">
        <f>HLOOKUP($AC12,HH!$A$2:$AP$20,R$4+1)</f>
        <v>1</v>
      </c>
      <c r="AS12" s="183">
        <f>HLOOKUP($AC12,HH!$A$2:$AP$20,S$4+1)</f>
        <v>1</v>
      </c>
      <c r="AT12" s="183">
        <f>HLOOKUP($AC12,HH!$A$2:$AP$20,T$4+1)</f>
        <v>1</v>
      </c>
      <c r="AU12" s="183">
        <f>HLOOKUP($AC12,HH!$A$2:$AP$20,U$4+1)</f>
        <v>1</v>
      </c>
      <c r="AV12" s="183">
        <f>HLOOKUP($AC12,HH!$A$2:$AP$20,V$4+1)</f>
        <v>1</v>
      </c>
      <c r="AW12" s="183">
        <f>HLOOKUP($AC12,HH!$A$2:$AP$20,W$4+1)</f>
        <v>1</v>
      </c>
    </row>
    <row r="13" spans="1:49" ht="13.65" customHeight="1" x14ac:dyDescent="0.25">
      <c r="A13" s="187" t="s">
        <v>46</v>
      </c>
      <c r="B13" s="186">
        <v>12.2</v>
      </c>
      <c r="C13" s="173">
        <f t="shared" si="0"/>
        <v>10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>
        <f t="shared" si="2"/>
        <v>0</v>
      </c>
      <c r="Z13" s="179">
        <f t="shared" si="3"/>
        <v>-10</v>
      </c>
      <c r="AA13" s="180">
        <f t="shared" si="4"/>
        <v>0</v>
      </c>
      <c r="AC13" s="181">
        <f t="shared" si="5"/>
        <v>10</v>
      </c>
      <c r="AD13" s="182"/>
      <c r="AE13" s="183">
        <f>HLOOKUP($AC13,HH!$A$2:$AP$20,E$4+1)</f>
        <v>0</v>
      </c>
      <c r="AF13" s="183">
        <f>HLOOKUP($AC13,HH!$A$2:$AP$20,F$4+1)</f>
        <v>1</v>
      </c>
      <c r="AG13" s="183">
        <f>HLOOKUP($AC13,HH!$A$2:$AP$20,G$4+1)</f>
        <v>0</v>
      </c>
      <c r="AH13" s="183">
        <f>HLOOKUP($AC13,HH!$A$2:$AP$20,H$4+1)</f>
        <v>1</v>
      </c>
      <c r="AI13" s="183">
        <f>HLOOKUP($AC13,HH!$A$2:$AP$20,I$4+1)</f>
        <v>0</v>
      </c>
      <c r="AJ13" s="183">
        <f>HLOOKUP($AC13,HH!$A$2:$AP$20,J$4+1)</f>
        <v>1</v>
      </c>
      <c r="AK13" s="183">
        <f>HLOOKUP($AC13,HH!$A$2:$AP$20,K$4+1)</f>
        <v>1</v>
      </c>
      <c r="AL13" s="183">
        <f>HLOOKUP($AC13,HH!$A$2:$AP$20,L$4+1)</f>
        <v>1</v>
      </c>
      <c r="AM13" s="183">
        <f>HLOOKUP($AC13,HH!$A$2:$AP$20,M$4+1)</f>
        <v>0</v>
      </c>
      <c r="AN13" s="183"/>
      <c r="AO13" s="183">
        <f>HLOOKUP($AC13,HH!$A$2:$AP$20,O$4+1)</f>
        <v>1</v>
      </c>
      <c r="AP13" s="183">
        <f>HLOOKUP($AC13,HH!$A$2:$AP$20,P$4+1)</f>
        <v>0</v>
      </c>
      <c r="AQ13" s="183">
        <f>HLOOKUP($AC13,HH!$A$2:$AP$20,Q$4+1)</f>
        <v>1</v>
      </c>
      <c r="AR13" s="183">
        <f>HLOOKUP($AC13,HH!$A$2:$AP$20,R$4+1)</f>
        <v>0</v>
      </c>
      <c r="AS13" s="183">
        <f>HLOOKUP($AC13,HH!$A$2:$AP$20,S$4+1)</f>
        <v>1</v>
      </c>
      <c r="AT13" s="183">
        <f>HLOOKUP($AC13,HH!$A$2:$AP$20,T$4+1)</f>
        <v>1</v>
      </c>
      <c r="AU13" s="183">
        <f>HLOOKUP($AC13,HH!$A$2:$AP$20,U$4+1)</f>
        <v>1</v>
      </c>
      <c r="AV13" s="183">
        <f>HLOOKUP($AC13,HH!$A$2:$AP$20,V$4+1)</f>
        <v>0</v>
      </c>
      <c r="AW13" s="183">
        <f>HLOOKUP($AC13,HH!$A$2:$AP$20,W$4+1)</f>
        <v>0</v>
      </c>
    </row>
    <row r="14" spans="1:49" ht="13.65" customHeight="1" x14ac:dyDescent="0.25">
      <c r="A14" s="185" t="s">
        <v>44</v>
      </c>
      <c r="B14" s="186">
        <v>45.8</v>
      </c>
      <c r="C14" s="173">
        <f t="shared" si="0"/>
        <v>45</v>
      </c>
      <c r="D14" s="173">
        <f t="shared" si="6"/>
        <v>39</v>
      </c>
      <c r="E14" s="174">
        <v>6</v>
      </c>
      <c r="F14" s="175">
        <v>6</v>
      </c>
      <c r="G14" s="174">
        <v>4</v>
      </c>
      <c r="H14" s="174">
        <v>7</v>
      </c>
      <c r="I14" s="174">
        <v>6</v>
      </c>
      <c r="J14" s="174">
        <v>6</v>
      </c>
      <c r="K14" s="174">
        <v>8</v>
      </c>
      <c r="L14" s="174">
        <v>7</v>
      </c>
      <c r="M14" s="174">
        <v>5</v>
      </c>
      <c r="N14" s="134">
        <f t="shared" si="7"/>
        <v>55</v>
      </c>
      <c r="O14" s="176">
        <v>7</v>
      </c>
      <c r="P14" s="174">
        <v>6</v>
      </c>
      <c r="Q14" s="174">
        <v>6</v>
      </c>
      <c r="R14" s="174">
        <v>7</v>
      </c>
      <c r="S14" s="174">
        <v>7</v>
      </c>
      <c r="T14" s="174">
        <v>6</v>
      </c>
      <c r="U14" s="174">
        <v>5</v>
      </c>
      <c r="V14" s="174">
        <v>3</v>
      </c>
      <c r="W14" s="176">
        <v>8</v>
      </c>
      <c r="X14" s="177">
        <f t="shared" si="1"/>
        <v>55</v>
      </c>
      <c r="Y14" s="178">
        <f t="shared" si="2"/>
        <v>110</v>
      </c>
      <c r="Z14" s="179" t="str">
        <f t="shared" si="3"/>
        <v/>
      </c>
      <c r="AA14" s="180">
        <f t="shared" si="4"/>
        <v>-1</v>
      </c>
      <c r="AC14" s="181">
        <f t="shared" si="5"/>
        <v>39</v>
      </c>
      <c r="AD14" s="182"/>
      <c r="AE14" s="183">
        <f>HLOOKUP($AC14,HH!$A$2:$AP$20,E$4+1)</f>
        <v>2</v>
      </c>
      <c r="AF14" s="183">
        <f>HLOOKUP($AC14,HH!$A$2:$AP$20,F$4+1)</f>
        <v>2</v>
      </c>
      <c r="AG14" s="183">
        <f>HLOOKUP($AC14,HH!$A$2:$AP$20,G$4+1)</f>
        <v>2</v>
      </c>
      <c r="AH14" s="183">
        <f>HLOOKUP($AC14,HH!$A$2:$AP$20,H$4+1)</f>
        <v>2</v>
      </c>
      <c r="AI14" s="183">
        <f>HLOOKUP($AC14,HH!$A$2:$AP$20,I$4+1)</f>
        <v>2</v>
      </c>
      <c r="AJ14" s="183">
        <f>HLOOKUP($AC14,HH!$A$2:$AP$20,J$4+1)</f>
        <v>3</v>
      </c>
      <c r="AK14" s="183">
        <f>HLOOKUP($AC14,HH!$A$2:$AP$20,K$4+1)</f>
        <v>3</v>
      </c>
      <c r="AL14" s="183">
        <f>HLOOKUP($AC14,HH!$A$2:$AP$20,L$4+1)</f>
        <v>2</v>
      </c>
      <c r="AM14" s="183">
        <f>HLOOKUP($AC14,HH!$A$2:$AP$20,M$4+1)</f>
        <v>2</v>
      </c>
      <c r="AN14" s="183"/>
      <c r="AO14" s="183">
        <f>HLOOKUP($AC14,HH!$A$2:$AP$20,O$4+1)</f>
        <v>3</v>
      </c>
      <c r="AP14" s="183">
        <f>HLOOKUP($AC14,HH!$A$2:$AP$20,P$4+1)</f>
        <v>2</v>
      </c>
      <c r="AQ14" s="183">
        <f>HLOOKUP($AC14,HH!$A$2:$AP$20,Q$4+1)</f>
        <v>2</v>
      </c>
      <c r="AR14" s="183">
        <f>HLOOKUP($AC14,HH!$A$2:$AP$20,R$4+1)</f>
        <v>2</v>
      </c>
      <c r="AS14" s="183">
        <f>HLOOKUP($AC14,HH!$A$2:$AP$20,S$4+1)</f>
        <v>2</v>
      </c>
      <c r="AT14" s="183">
        <f>HLOOKUP($AC14,HH!$A$2:$AP$20,T$4+1)</f>
        <v>2</v>
      </c>
      <c r="AU14" s="183">
        <f>HLOOKUP($AC14,HH!$A$2:$AP$20,U$4+1)</f>
        <v>2</v>
      </c>
      <c r="AV14" s="183">
        <f>HLOOKUP($AC14,HH!$A$2:$AP$20,V$4+1)</f>
        <v>2</v>
      </c>
      <c r="AW14" s="183">
        <f>HLOOKUP($AC14,HH!$A$2:$AP$20,W$4+1)</f>
        <v>2</v>
      </c>
    </row>
    <row r="15" spans="1:49" ht="13.65" customHeight="1" x14ac:dyDescent="0.25">
      <c r="A15" s="185" t="s">
        <v>24</v>
      </c>
      <c r="B15" s="186">
        <v>22.1</v>
      </c>
      <c r="C15" s="173">
        <f t="shared" si="0"/>
        <v>20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>
        <f t="shared" si="2"/>
        <v>0</v>
      </c>
      <c r="Z15" s="179">
        <f t="shared" si="3"/>
        <v>-20</v>
      </c>
      <c r="AA15" s="180">
        <f t="shared" si="4"/>
        <v>0</v>
      </c>
      <c r="AC15" s="181">
        <f t="shared" si="5"/>
        <v>20</v>
      </c>
      <c r="AD15" s="182"/>
      <c r="AE15" s="183">
        <f>HLOOKUP($AC15,HH!$A$2:$AP$20,E$4+1)</f>
        <v>1</v>
      </c>
      <c r="AF15" s="183">
        <f>HLOOKUP($AC15,HH!$A$2:$AP$20,F$4+1)</f>
        <v>1</v>
      </c>
      <c r="AG15" s="183">
        <f>HLOOKUP($AC15,HH!$A$2:$AP$20,G$4+1)</f>
        <v>1</v>
      </c>
      <c r="AH15" s="183">
        <f>HLOOKUP($AC15,HH!$A$2:$AP$20,H$4+1)</f>
        <v>1</v>
      </c>
      <c r="AI15" s="183">
        <f>HLOOKUP($AC15,HH!$A$2:$AP$20,I$4+1)</f>
        <v>1</v>
      </c>
      <c r="AJ15" s="183">
        <f>HLOOKUP($AC15,HH!$A$2:$AP$20,J$4+1)</f>
        <v>1</v>
      </c>
      <c r="AK15" s="183">
        <f>HLOOKUP($AC15,HH!$A$2:$AP$20,K$4+1)</f>
        <v>2</v>
      </c>
      <c r="AL15" s="183">
        <f>HLOOKUP($AC15,HH!$A$2:$AP$20,L$4+1)</f>
        <v>1</v>
      </c>
      <c r="AM15" s="183">
        <f>HLOOKUP($AC15,HH!$A$2:$AP$20,M$4+1)</f>
        <v>1</v>
      </c>
      <c r="AN15" s="183"/>
      <c r="AO15" s="183">
        <f>HLOOKUP($AC15,HH!$A$2:$AP$20,O$4+1)</f>
        <v>2</v>
      </c>
      <c r="AP15" s="183">
        <f>HLOOKUP($AC15,HH!$A$2:$AP$20,P$4+1)</f>
        <v>1</v>
      </c>
      <c r="AQ15" s="183">
        <f>HLOOKUP($AC15,HH!$A$2:$AP$20,Q$4+1)</f>
        <v>1</v>
      </c>
      <c r="AR15" s="183">
        <f>HLOOKUP($AC15,HH!$A$2:$AP$20,R$4+1)</f>
        <v>1</v>
      </c>
      <c r="AS15" s="183">
        <f>HLOOKUP($AC15,HH!$A$2:$AP$20,S$4+1)</f>
        <v>1</v>
      </c>
      <c r="AT15" s="183">
        <f>HLOOKUP($AC15,HH!$A$2:$AP$20,T$4+1)</f>
        <v>1</v>
      </c>
      <c r="AU15" s="183">
        <f>HLOOKUP($AC15,HH!$A$2:$AP$20,U$4+1)</f>
        <v>1</v>
      </c>
      <c r="AV15" s="183">
        <f>HLOOKUP($AC15,HH!$A$2:$AP$20,V$4+1)</f>
        <v>1</v>
      </c>
      <c r="AW15" s="183">
        <f>HLOOKUP($AC15,HH!$A$2:$AP$20,W$4+1)</f>
        <v>1</v>
      </c>
    </row>
    <row r="16" spans="1:49" ht="13.65" customHeight="1" x14ac:dyDescent="0.25">
      <c r="A16" s="185" t="s">
        <v>28</v>
      </c>
      <c r="B16" s="186">
        <v>14.3</v>
      </c>
      <c r="C16" s="173">
        <f t="shared" si="0"/>
        <v>12</v>
      </c>
      <c r="D16" s="173">
        <v>0</v>
      </c>
      <c r="E16" s="174">
        <v>6</v>
      </c>
      <c r="F16" s="175">
        <v>6</v>
      </c>
      <c r="G16" s="174">
        <v>4</v>
      </c>
      <c r="H16" s="174">
        <v>5</v>
      </c>
      <c r="I16" s="174">
        <v>6</v>
      </c>
      <c r="J16" s="174">
        <v>5</v>
      </c>
      <c r="K16" s="174">
        <v>6</v>
      </c>
      <c r="L16" s="174">
        <v>5</v>
      </c>
      <c r="M16" s="174">
        <v>4</v>
      </c>
      <c r="N16" s="134">
        <f>SUM(E16:M16)</f>
        <v>47</v>
      </c>
      <c r="O16" s="176">
        <v>6</v>
      </c>
      <c r="P16" s="174">
        <v>4</v>
      </c>
      <c r="Q16" s="174">
        <v>5</v>
      </c>
      <c r="R16" s="174">
        <v>4</v>
      </c>
      <c r="S16" s="174">
        <v>7</v>
      </c>
      <c r="T16" s="174">
        <v>6</v>
      </c>
      <c r="U16" s="174">
        <v>5</v>
      </c>
      <c r="V16" s="174">
        <v>3</v>
      </c>
      <c r="W16" s="176">
        <v>5</v>
      </c>
      <c r="X16" s="177">
        <f>SUM(O16:W16)</f>
        <v>45</v>
      </c>
      <c r="Y16" s="178">
        <f>SUM(N16+X16)</f>
        <v>92</v>
      </c>
      <c r="Z16" s="179">
        <f>IF(AC16&lt;37,(SUM(ROUND(Y16-AC16,0))),"")</f>
        <v>80</v>
      </c>
      <c r="AA16" s="180">
        <f>IF(X16&gt;0,ROUND(Y16-($AC$5:$AC$33+$B$3),0),0)</f>
        <v>8</v>
      </c>
      <c r="AC16" s="181">
        <f t="shared" si="5"/>
        <v>12</v>
      </c>
      <c r="AD16" s="182"/>
      <c r="AE16" s="183">
        <f>HLOOKUP($AC16,HH!$A$2:$AP$20,E$4+1)</f>
        <v>1</v>
      </c>
      <c r="AF16" s="183">
        <f>HLOOKUP($AC16,HH!$A$2:$AP$20,F$4+1)</f>
        <v>1</v>
      </c>
      <c r="AG16" s="183">
        <f>HLOOKUP($AC16,HH!$A$2:$AP$20,G$4+1)</f>
        <v>0</v>
      </c>
      <c r="AH16" s="183">
        <f>HLOOKUP($AC16,HH!$A$2:$AP$20,H$4+1)</f>
        <v>1</v>
      </c>
      <c r="AI16" s="183">
        <f>HLOOKUP($AC16,HH!$A$2:$AP$20,I$4+1)</f>
        <v>0</v>
      </c>
      <c r="AJ16" s="183">
        <f>HLOOKUP($AC16,HH!$A$2:$AP$20,J$4+1)</f>
        <v>1</v>
      </c>
      <c r="AK16" s="183">
        <f>HLOOKUP($AC16,HH!$A$2:$AP$20,K$4+1)</f>
        <v>1</v>
      </c>
      <c r="AL16" s="183">
        <f>HLOOKUP($AC16,HH!$A$2:$AP$20,L$4+1)</f>
        <v>1</v>
      </c>
      <c r="AM16" s="183">
        <f>HLOOKUP($AC16,HH!$A$2:$AP$20,M$4+1)</f>
        <v>0</v>
      </c>
      <c r="AN16" s="183"/>
      <c r="AO16" s="183">
        <f>HLOOKUP($AC16,HH!$A$2:$AP$20,O$4+1)</f>
        <v>1</v>
      </c>
      <c r="AP16" s="183">
        <f>HLOOKUP($AC16,HH!$A$2:$AP$20,P$4+1)</f>
        <v>0</v>
      </c>
      <c r="AQ16" s="183">
        <f>HLOOKUP($AC16,HH!$A$2:$AP$20,Q$4+1)</f>
        <v>1</v>
      </c>
      <c r="AR16" s="183">
        <f>HLOOKUP($AC16,HH!$A$2:$AP$20,R$4+1)</f>
        <v>0</v>
      </c>
      <c r="AS16" s="183">
        <f>HLOOKUP($AC16,HH!$A$2:$AP$20,S$4+1)</f>
        <v>1</v>
      </c>
      <c r="AT16" s="183">
        <f>HLOOKUP($AC16,HH!$A$2:$AP$20,T$4+1)</f>
        <v>1</v>
      </c>
      <c r="AU16" s="183">
        <f>HLOOKUP($AC16,HH!$A$2:$AP$20,U$4+1)</f>
        <v>1</v>
      </c>
      <c r="AV16" s="183">
        <f>HLOOKUP($AC16,HH!$A$2:$AP$20,V$4+1)</f>
        <v>0</v>
      </c>
      <c r="AW16" s="183">
        <f>HLOOKUP($AC16,HH!$A$2:$AP$20,W$4+1)</f>
        <v>1</v>
      </c>
    </row>
    <row r="17" spans="1:49" ht="13.65" customHeight="1" x14ac:dyDescent="0.25">
      <c r="A17" s="187" t="s">
        <v>34</v>
      </c>
      <c r="B17" s="186">
        <v>21.4</v>
      </c>
      <c r="C17" s="173">
        <f t="shared" si="0"/>
        <v>19</v>
      </c>
      <c r="D17" s="173">
        <f t="shared" si="6"/>
        <v>15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>
        <f t="shared" si="2"/>
        <v>0</v>
      </c>
      <c r="Z17" s="179">
        <f t="shared" si="3"/>
        <v>-15</v>
      </c>
      <c r="AA17" s="180">
        <f t="shared" si="4"/>
        <v>0</v>
      </c>
      <c r="AC17" s="181">
        <f t="shared" si="5"/>
        <v>15</v>
      </c>
      <c r="AD17" s="182"/>
      <c r="AE17" s="183">
        <f>HLOOKUP($AC17,HH!$A$2:$AP$20,E$4+1)</f>
        <v>1</v>
      </c>
      <c r="AF17" s="183">
        <f>HLOOKUP($AC17,HH!$A$2:$AP$20,F$4+1)</f>
        <v>1</v>
      </c>
      <c r="AG17" s="183">
        <f>HLOOKUP($AC17,HH!$A$2:$AP$20,G$4+1)</f>
        <v>0</v>
      </c>
      <c r="AH17" s="183">
        <f>HLOOKUP($AC17,HH!$A$2:$AP$20,H$4+1)</f>
        <v>1</v>
      </c>
      <c r="AI17" s="183">
        <f>HLOOKUP($AC17,HH!$A$2:$AP$20,I$4+1)</f>
        <v>1</v>
      </c>
      <c r="AJ17" s="183">
        <f>HLOOKUP($AC17,HH!$A$2:$AP$20,J$4+1)</f>
        <v>1</v>
      </c>
      <c r="AK17" s="183">
        <f>HLOOKUP($AC17,HH!$A$2:$AP$20,K$4+1)</f>
        <v>1</v>
      </c>
      <c r="AL17" s="183">
        <f>HLOOKUP($AC17,HH!$A$2:$AP$20,L$4+1)</f>
        <v>1</v>
      </c>
      <c r="AM17" s="183">
        <f>HLOOKUP($AC17,HH!$A$2:$AP$20,M$4+1)</f>
        <v>1</v>
      </c>
      <c r="AN17" s="183"/>
      <c r="AO17" s="183">
        <f>HLOOKUP($AC17,HH!$A$2:$AP$20,O$4+1)</f>
        <v>1</v>
      </c>
      <c r="AP17" s="183">
        <f>HLOOKUP($AC17,HH!$A$2:$AP$20,P$4+1)</f>
        <v>0</v>
      </c>
      <c r="AQ17" s="183">
        <f>HLOOKUP($AC17,HH!$A$2:$AP$20,Q$4+1)</f>
        <v>1</v>
      </c>
      <c r="AR17" s="183">
        <f>HLOOKUP($AC17,HH!$A$2:$AP$20,R$4+1)</f>
        <v>0</v>
      </c>
      <c r="AS17" s="183">
        <f>HLOOKUP($AC17,HH!$A$2:$AP$20,S$4+1)</f>
        <v>1</v>
      </c>
      <c r="AT17" s="183">
        <f>HLOOKUP($AC17,HH!$A$2:$AP$20,T$4+1)</f>
        <v>1</v>
      </c>
      <c r="AU17" s="183">
        <f>HLOOKUP($AC17,HH!$A$2:$AP$20,U$4+1)</f>
        <v>1</v>
      </c>
      <c r="AV17" s="183">
        <f>HLOOKUP($AC17,HH!$A$2:$AP$20,V$4+1)</f>
        <v>1</v>
      </c>
      <c r="AW17" s="183">
        <f>HLOOKUP($AC17,HH!$A$2:$AP$20,W$4+1)</f>
        <v>1</v>
      </c>
    </row>
    <row r="18" spans="1:49" ht="13.65" customHeight="1" x14ac:dyDescent="0.25">
      <c r="A18" s="188" t="s">
        <v>45</v>
      </c>
      <c r="B18" s="186">
        <v>14.4</v>
      </c>
      <c r="C18" s="173">
        <f t="shared" si="0"/>
        <v>12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>
        <f t="shared" si="2"/>
        <v>0</v>
      </c>
      <c r="Z18" s="179">
        <f t="shared" si="3"/>
        <v>-12</v>
      </c>
      <c r="AA18" s="180">
        <f t="shared" si="4"/>
        <v>0</v>
      </c>
      <c r="AC18" s="181">
        <f t="shared" si="5"/>
        <v>12</v>
      </c>
      <c r="AD18" s="182"/>
      <c r="AE18" s="183">
        <f>HLOOKUP($AC18,HH!$A$2:$AP$20,E$4+1)</f>
        <v>1</v>
      </c>
      <c r="AF18" s="183">
        <f>HLOOKUP($AC18,HH!$A$2:$AP$20,F$4+1)</f>
        <v>1</v>
      </c>
      <c r="AG18" s="183">
        <f>HLOOKUP($AC18,HH!$A$2:$AP$20,G$4+1)</f>
        <v>0</v>
      </c>
      <c r="AH18" s="183">
        <f>HLOOKUP($AC18,HH!$A$2:$AP$20,H$4+1)</f>
        <v>1</v>
      </c>
      <c r="AI18" s="183">
        <f>HLOOKUP($AC18,HH!$A$2:$AP$20,I$4+1)</f>
        <v>0</v>
      </c>
      <c r="AJ18" s="183">
        <f>HLOOKUP($AC18,HH!$A$2:$AP$20,J$4+1)</f>
        <v>1</v>
      </c>
      <c r="AK18" s="183">
        <f>HLOOKUP($AC18,HH!$A$2:$AP$20,K$4+1)</f>
        <v>1</v>
      </c>
      <c r="AL18" s="183">
        <f>HLOOKUP($AC18,HH!$A$2:$AP$20,L$4+1)</f>
        <v>1</v>
      </c>
      <c r="AM18" s="183">
        <f>HLOOKUP($AC18,HH!$A$2:$AP$20,M$4+1)</f>
        <v>0</v>
      </c>
      <c r="AN18" s="183"/>
      <c r="AO18" s="183">
        <f>HLOOKUP($AC18,HH!$A$2:$AP$20,O$4+1)</f>
        <v>1</v>
      </c>
      <c r="AP18" s="183">
        <f>HLOOKUP($AC18,HH!$A$2:$AP$20,P$4+1)</f>
        <v>0</v>
      </c>
      <c r="AQ18" s="183">
        <f>HLOOKUP($AC18,HH!$A$2:$AP$20,Q$4+1)</f>
        <v>1</v>
      </c>
      <c r="AR18" s="183">
        <f>HLOOKUP($AC18,HH!$A$2:$AP$20,R$4+1)</f>
        <v>0</v>
      </c>
      <c r="AS18" s="183">
        <f>HLOOKUP($AC18,HH!$A$2:$AP$20,S$4+1)</f>
        <v>1</v>
      </c>
      <c r="AT18" s="183">
        <f>HLOOKUP($AC18,HH!$A$2:$AP$20,T$4+1)</f>
        <v>1</v>
      </c>
      <c r="AU18" s="183">
        <f>HLOOKUP($AC18,HH!$A$2:$AP$20,U$4+1)</f>
        <v>1</v>
      </c>
      <c r="AV18" s="183">
        <f>HLOOKUP($AC18,HH!$A$2:$AP$20,V$4+1)</f>
        <v>0</v>
      </c>
      <c r="AW18" s="183">
        <f>HLOOKUP($AC18,HH!$A$2:$AP$20,W$4+1)</f>
        <v>1</v>
      </c>
    </row>
    <row r="19" spans="1:49" ht="13.65" customHeight="1" x14ac:dyDescent="0.25">
      <c r="A19" s="185" t="s">
        <v>25</v>
      </c>
      <c r="B19" s="186">
        <v>16.899999999999999</v>
      </c>
      <c r="C19" s="173">
        <f t="shared" si="0"/>
        <v>15</v>
      </c>
      <c r="D19" s="173">
        <f t="shared" si="6"/>
        <v>11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7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>
        <f t="shared" si="2"/>
        <v>0</v>
      </c>
      <c r="Z19" s="179">
        <f t="shared" si="3"/>
        <v>-11</v>
      </c>
      <c r="AA19" s="180">
        <f t="shared" si="4"/>
        <v>0</v>
      </c>
      <c r="AC19" s="181">
        <f t="shared" si="5"/>
        <v>11</v>
      </c>
      <c r="AD19" s="182"/>
      <c r="AE19" s="183">
        <f>HLOOKUP($AC19,HH!$A$2:$AP$20,E$4+1)</f>
        <v>1</v>
      </c>
      <c r="AF19" s="183">
        <f>HLOOKUP($AC19,HH!$A$2:$AP$20,F$4+1)</f>
        <v>1</v>
      </c>
      <c r="AG19" s="183">
        <f>HLOOKUP($AC19,HH!$A$2:$AP$20,G$4+1)</f>
        <v>0</v>
      </c>
      <c r="AH19" s="183">
        <f>HLOOKUP($AC19,HH!$A$2:$AP$20,H$4+1)</f>
        <v>1</v>
      </c>
      <c r="AI19" s="183">
        <f>HLOOKUP($AC19,HH!$A$2:$AP$20,I$4+1)</f>
        <v>0</v>
      </c>
      <c r="AJ19" s="183">
        <f>HLOOKUP($AC19,HH!$A$2:$AP$20,J$4+1)</f>
        <v>1</v>
      </c>
      <c r="AK19" s="183">
        <f>HLOOKUP($AC19,HH!$A$2:$AP$20,K$4+1)</f>
        <v>1</v>
      </c>
      <c r="AL19" s="183">
        <f>HLOOKUP($AC19,HH!$A$2:$AP$20,L$4+1)</f>
        <v>1</v>
      </c>
      <c r="AM19" s="183">
        <f>HLOOKUP($AC19,HH!$A$2:$AP$20,M$4+1)</f>
        <v>0</v>
      </c>
      <c r="AN19" s="183"/>
      <c r="AO19" s="183">
        <f>HLOOKUP($AC19,HH!$A$2:$AP$20,O$4+1)</f>
        <v>1</v>
      </c>
      <c r="AP19" s="183">
        <f>HLOOKUP($AC19,HH!$A$2:$AP$20,P$4+1)</f>
        <v>0</v>
      </c>
      <c r="AQ19" s="183">
        <f>HLOOKUP($AC19,HH!$A$2:$AP$20,Q$4+1)</f>
        <v>1</v>
      </c>
      <c r="AR19" s="183">
        <f>HLOOKUP($AC19,HH!$A$2:$AP$20,R$4+1)</f>
        <v>0</v>
      </c>
      <c r="AS19" s="183">
        <f>HLOOKUP($AC19,HH!$A$2:$AP$20,S$4+1)</f>
        <v>1</v>
      </c>
      <c r="AT19" s="183">
        <f>HLOOKUP($AC19,HH!$A$2:$AP$20,T$4+1)</f>
        <v>1</v>
      </c>
      <c r="AU19" s="183">
        <f>HLOOKUP($AC19,HH!$A$2:$AP$20,U$4+1)</f>
        <v>1</v>
      </c>
      <c r="AV19" s="183">
        <f>HLOOKUP($AC19,HH!$A$2:$AP$20,V$4+1)</f>
        <v>0</v>
      </c>
      <c r="AW19" s="183">
        <f>HLOOKUP($AC19,HH!$A$2:$AP$20,W$4+1)</f>
        <v>0</v>
      </c>
    </row>
    <row r="20" spans="1:49" ht="13.65" customHeight="1" x14ac:dyDescent="0.25">
      <c r="A20" s="185" t="s">
        <v>42</v>
      </c>
      <c r="B20" s="186">
        <v>20.8</v>
      </c>
      <c r="C20" s="173">
        <f t="shared" si="0"/>
        <v>19</v>
      </c>
      <c r="D20" s="173">
        <f t="shared" si="6"/>
        <v>15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>
        <f t="shared" si="2"/>
        <v>0</v>
      </c>
      <c r="Z20" s="179">
        <f t="shared" si="3"/>
        <v>-15</v>
      </c>
      <c r="AA20" s="180">
        <f t="shared" si="4"/>
        <v>0</v>
      </c>
      <c r="AC20" s="181">
        <f t="shared" si="5"/>
        <v>15</v>
      </c>
      <c r="AD20" s="182"/>
      <c r="AE20" s="183">
        <f>HLOOKUP($AC20,HH!$A$2:$AP$20,E$4+1)</f>
        <v>1</v>
      </c>
      <c r="AF20" s="183">
        <f>HLOOKUP($AC20,HH!$A$2:$AP$20,F$4+1)</f>
        <v>1</v>
      </c>
      <c r="AG20" s="183">
        <f>HLOOKUP($AC20,HH!$A$2:$AP$20,G$4+1)</f>
        <v>0</v>
      </c>
      <c r="AH20" s="183">
        <f>HLOOKUP($AC20,HH!$A$2:$AP$20,H$4+1)</f>
        <v>1</v>
      </c>
      <c r="AI20" s="183">
        <f>HLOOKUP($AC20,HH!$A$2:$AP$20,I$4+1)</f>
        <v>1</v>
      </c>
      <c r="AJ20" s="183">
        <f>HLOOKUP($AC20,HH!$A$2:$AP$20,J$4+1)</f>
        <v>1</v>
      </c>
      <c r="AK20" s="183">
        <f>HLOOKUP($AC20,HH!$A$2:$AP$20,K$4+1)</f>
        <v>1</v>
      </c>
      <c r="AL20" s="183">
        <f>HLOOKUP($AC20,HH!$A$2:$AP$20,L$4+1)</f>
        <v>1</v>
      </c>
      <c r="AM20" s="183">
        <f>HLOOKUP($AC20,HH!$A$2:$AP$20,M$4+1)</f>
        <v>1</v>
      </c>
      <c r="AN20" s="183"/>
      <c r="AO20" s="183">
        <f>HLOOKUP($AC20,HH!$A$2:$AP$20,O$4+1)</f>
        <v>1</v>
      </c>
      <c r="AP20" s="183">
        <f>HLOOKUP($AC20,HH!$A$2:$AP$20,P$4+1)</f>
        <v>0</v>
      </c>
      <c r="AQ20" s="183">
        <f>HLOOKUP($AC20,HH!$A$2:$AP$20,Q$4+1)</f>
        <v>1</v>
      </c>
      <c r="AR20" s="183">
        <f>HLOOKUP($AC20,HH!$A$2:$AP$20,R$4+1)</f>
        <v>0</v>
      </c>
      <c r="AS20" s="183">
        <f>HLOOKUP($AC20,HH!$A$2:$AP$20,S$4+1)</f>
        <v>1</v>
      </c>
      <c r="AT20" s="183">
        <f>HLOOKUP($AC20,HH!$A$2:$AP$20,T$4+1)</f>
        <v>1</v>
      </c>
      <c r="AU20" s="183">
        <f>HLOOKUP($AC20,HH!$A$2:$AP$20,U$4+1)</f>
        <v>1</v>
      </c>
      <c r="AV20" s="183">
        <f>HLOOKUP($AC20,HH!$A$2:$AP$20,V$4+1)</f>
        <v>1</v>
      </c>
      <c r="AW20" s="183">
        <f>HLOOKUP($AC20,HH!$A$2:$AP$20,W$4+1)</f>
        <v>1</v>
      </c>
    </row>
    <row r="21" spans="1:49" ht="13.65" customHeight="1" x14ac:dyDescent="0.25">
      <c r="A21" s="187" t="s">
        <v>39</v>
      </c>
      <c r="B21" s="186">
        <v>26.5</v>
      </c>
      <c r="C21" s="173">
        <f t="shared" si="0"/>
        <v>25</v>
      </c>
      <c r="D21" s="173">
        <f t="shared" si="6"/>
        <v>20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7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>
        <f t="shared" si="2"/>
        <v>0</v>
      </c>
      <c r="Z21" s="179">
        <f t="shared" si="3"/>
        <v>-20</v>
      </c>
      <c r="AA21" s="180">
        <f t="shared" si="4"/>
        <v>0</v>
      </c>
      <c r="AC21" s="181">
        <f t="shared" si="5"/>
        <v>20</v>
      </c>
      <c r="AD21" s="182"/>
      <c r="AE21" s="183">
        <f>HLOOKUP($AC21,HH!$A$2:$AP$20,E$4+1)</f>
        <v>1</v>
      </c>
      <c r="AF21" s="183">
        <f>HLOOKUP($AC21,HH!$A$2:$AP$20,F$4+1)</f>
        <v>1</v>
      </c>
      <c r="AG21" s="183">
        <f>HLOOKUP($AC21,HH!$A$2:$AP$20,G$4+1)</f>
        <v>1</v>
      </c>
      <c r="AH21" s="183">
        <f>HLOOKUP($AC21,HH!$A$2:$AP$20,H$4+1)</f>
        <v>1</v>
      </c>
      <c r="AI21" s="183">
        <f>HLOOKUP($AC21,HH!$A$2:$AP$20,I$4+1)</f>
        <v>1</v>
      </c>
      <c r="AJ21" s="183">
        <f>HLOOKUP($AC21,HH!$A$2:$AP$20,J$4+1)</f>
        <v>1</v>
      </c>
      <c r="AK21" s="183">
        <f>HLOOKUP($AC21,HH!$A$2:$AP$20,K$4+1)</f>
        <v>2</v>
      </c>
      <c r="AL21" s="183">
        <f>HLOOKUP($AC21,HH!$A$2:$AP$20,L$4+1)</f>
        <v>1</v>
      </c>
      <c r="AM21" s="183">
        <f>HLOOKUP($AC21,HH!$A$2:$AP$20,M$4+1)</f>
        <v>1</v>
      </c>
      <c r="AN21" s="183"/>
      <c r="AO21" s="183">
        <f>HLOOKUP($AC21,HH!$A$2:$AP$20,O$4+1)</f>
        <v>2</v>
      </c>
      <c r="AP21" s="183">
        <f>HLOOKUP($AC21,HH!$A$2:$AP$20,P$4+1)</f>
        <v>1</v>
      </c>
      <c r="AQ21" s="183">
        <f>HLOOKUP($AC21,HH!$A$2:$AP$20,Q$4+1)</f>
        <v>1</v>
      </c>
      <c r="AR21" s="183">
        <f>HLOOKUP($AC21,HH!$A$2:$AP$20,R$4+1)</f>
        <v>1</v>
      </c>
      <c r="AS21" s="183">
        <f>HLOOKUP($AC21,HH!$A$2:$AP$20,S$4+1)</f>
        <v>1</v>
      </c>
      <c r="AT21" s="183">
        <f>HLOOKUP($AC21,HH!$A$2:$AP$20,T$4+1)</f>
        <v>1</v>
      </c>
      <c r="AU21" s="183">
        <f>HLOOKUP($AC21,HH!$A$2:$AP$20,U$4+1)</f>
        <v>1</v>
      </c>
      <c r="AV21" s="183">
        <f>HLOOKUP($AC21,HH!$A$2:$AP$20,V$4+1)</f>
        <v>1</v>
      </c>
      <c r="AW21" s="183">
        <f>HLOOKUP($AC21,HH!$A$2:$AP$20,W$4+1)</f>
        <v>1</v>
      </c>
    </row>
    <row r="22" spans="1:49" ht="13.65" customHeight="1" x14ac:dyDescent="0.25">
      <c r="A22" s="185" t="s">
        <v>36</v>
      </c>
      <c r="B22" s="186">
        <v>18.2</v>
      </c>
      <c r="C22" s="173">
        <f t="shared" si="0"/>
        <v>16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>
        <f t="shared" si="2"/>
        <v>0</v>
      </c>
      <c r="Z22" s="179">
        <f t="shared" si="3"/>
        <v>-16</v>
      </c>
      <c r="AA22" s="180">
        <f t="shared" si="4"/>
        <v>0</v>
      </c>
      <c r="AC22" s="181">
        <f t="shared" si="5"/>
        <v>16</v>
      </c>
      <c r="AD22" s="182"/>
      <c r="AE22" s="183">
        <f>HLOOKUP($AC22,HH!$A$2:$AP$20,E$4+1)</f>
        <v>1</v>
      </c>
      <c r="AF22" s="183">
        <f>HLOOKUP($AC22,HH!$A$2:$AP$20,F$4+1)</f>
        <v>1</v>
      </c>
      <c r="AG22" s="183">
        <f>HLOOKUP($AC22,HH!$A$2:$AP$20,G$4+1)</f>
        <v>0</v>
      </c>
      <c r="AH22" s="183">
        <f>HLOOKUP($AC22,HH!$A$2:$AP$20,H$4+1)</f>
        <v>1</v>
      </c>
      <c r="AI22" s="183">
        <f>HLOOKUP($AC22,HH!$A$2:$AP$20,I$4+1)</f>
        <v>1</v>
      </c>
      <c r="AJ22" s="183">
        <f>HLOOKUP($AC22,HH!$A$2:$AP$20,J$4+1)</f>
        <v>1</v>
      </c>
      <c r="AK22" s="183">
        <f>HLOOKUP($AC22,HH!$A$2:$AP$20,K$4+1)</f>
        <v>1</v>
      </c>
      <c r="AL22" s="183">
        <f>HLOOKUP($AC22,HH!$A$2:$AP$20,L$4+1)</f>
        <v>1</v>
      </c>
      <c r="AM22" s="183">
        <f>HLOOKUP($AC22,HH!$A$2:$AP$20,M$4+1)</f>
        <v>1</v>
      </c>
      <c r="AN22" s="183"/>
      <c r="AO22" s="183">
        <f>HLOOKUP($AC22,HH!$A$2:$AP$20,O$4+1)</f>
        <v>1</v>
      </c>
      <c r="AP22" s="183">
        <f>HLOOKUP($AC22,HH!$A$2:$AP$20,P$4+1)</f>
        <v>1</v>
      </c>
      <c r="AQ22" s="183">
        <f>HLOOKUP($AC22,HH!$A$2:$AP$20,Q$4+1)</f>
        <v>1</v>
      </c>
      <c r="AR22" s="183">
        <f>HLOOKUP($AC22,HH!$A$2:$AP$20,R$4+1)</f>
        <v>0</v>
      </c>
      <c r="AS22" s="183">
        <f>HLOOKUP($AC22,HH!$A$2:$AP$20,S$4+1)</f>
        <v>1</v>
      </c>
      <c r="AT22" s="183">
        <f>HLOOKUP($AC22,HH!$A$2:$AP$20,T$4+1)</f>
        <v>1</v>
      </c>
      <c r="AU22" s="183">
        <f>HLOOKUP($AC22,HH!$A$2:$AP$20,U$4+1)</f>
        <v>1</v>
      </c>
      <c r="AV22" s="183">
        <f>HLOOKUP($AC22,HH!$A$2:$AP$20,V$4+1)</f>
        <v>1</v>
      </c>
      <c r="AW22" s="183">
        <f>HLOOKUP($AC22,HH!$A$2:$AP$20,W$4+1)</f>
        <v>1</v>
      </c>
    </row>
    <row r="23" spans="1:49" ht="13.65" customHeight="1" x14ac:dyDescent="0.25">
      <c r="A23" s="185" t="s">
        <v>31</v>
      </c>
      <c r="B23" s="186">
        <v>15.4</v>
      </c>
      <c r="C23" s="173">
        <f t="shared" si="0"/>
        <v>13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>
        <f t="shared" si="2"/>
        <v>0</v>
      </c>
      <c r="Z23" s="179">
        <f t="shared" si="3"/>
        <v>-13</v>
      </c>
      <c r="AA23" s="180">
        <f t="shared" si="4"/>
        <v>0</v>
      </c>
      <c r="AC23" s="181">
        <f t="shared" si="5"/>
        <v>13</v>
      </c>
      <c r="AD23" s="182"/>
      <c r="AE23" s="183">
        <f>HLOOKUP($AC23,HH!$A$2:$AP$20,E$4+1)</f>
        <v>1</v>
      </c>
      <c r="AF23" s="183">
        <f>HLOOKUP($AC23,HH!$A$2:$AP$20,F$4+1)</f>
        <v>1</v>
      </c>
      <c r="AG23" s="183">
        <f>HLOOKUP($AC23,HH!$A$2:$AP$20,G$4+1)</f>
        <v>0</v>
      </c>
      <c r="AH23" s="183">
        <f>HLOOKUP($AC23,HH!$A$2:$AP$20,H$4+1)</f>
        <v>1</v>
      </c>
      <c r="AI23" s="183">
        <f>HLOOKUP($AC23,HH!$A$2:$AP$20,I$4+1)</f>
        <v>1</v>
      </c>
      <c r="AJ23" s="183">
        <f>HLOOKUP($AC23,HH!$A$2:$AP$20,J$4+1)</f>
        <v>1</v>
      </c>
      <c r="AK23" s="183">
        <f>HLOOKUP($AC23,HH!$A$2:$AP$20,K$4+1)</f>
        <v>1</v>
      </c>
      <c r="AL23" s="183">
        <f>HLOOKUP($AC23,HH!$A$2:$AP$20,L$4+1)</f>
        <v>1</v>
      </c>
      <c r="AM23" s="183">
        <f>HLOOKUP($AC23,HH!$A$2:$AP$20,M$4+1)</f>
        <v>0</v>
      </c>
      <c r="AN23" s="183"/>
      <c r="AO23" s="183">
        <f>HLOOKUP($AC23,HH!$A$2:$AP$20,O$4+1)</f>
        <v>1</v>
      </c>
      <c r="AP23" s="183">
        <f>HLOOKUP($AC23,HH!$A$2:$AP$20,P$4+1)</f>
        <v>0</v>
      </c>
      <c r="AQ23" s="183">
        <f>HLOOKUP($AC23,HH!$A$2:$AP$20,Q$4+1)</f>
        <v>1</v>
      </c>
      <c r="AR23" s="183">
        <f>HLOOKUP($AC23,HH!$A$2:$AP$20,R$4+1)</f>
        <v>0</v>
      </c>
      <c r="AS23" s="183">
        <f>HLOOKUP($AC23,HH!$A$2:$AP$20,S$4+1)</f>
        <v>1</v>
      </c>
      <c r="AT23" s="183">
        <f>HLOOKUP($AC23,HH!$A$2:$AP$20,T$4+1)</f>
        <v>1</v>
      </c>
      <c r="AU23" s="183">
        <f>HLOOKUP($AC23,HH!$A$2:$AP$20,U$4+1)</f>
        <v>1</v>
      </c>
      <c r="AV23" s="183">
        <f>HLOOKUP($AC23,HH!$A$2:$AP$20,V$4+1)</f>
        <v>0</v>
      </c>
      <c r="AW23" s="183">
        <f>HLOOKUP($AC23,HH!$A$2:$AP$20,W$4+1)</f>
        <v>1</v>
      </c>
    </row>
    <row r="24" spans="1:49" ht="13.65" customHeight="1" x14ac:dyDescent="0.25">
      <c r="A24" s="185" t="s">
        <v>55</v>
      </c>
      <c r="B24" s="186">
        <v>17.399999999999999</v>
      </c>
      <c r="C24" s="173">
        <f t="shared" si="0"/>
        <v>15</v>
      </c>
      <c r="D24" s="173">
        <f t="shared" si="6"/>
        <v>11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>
        <f t="shared" si="2"/>
        <v>0</v>
      </c>
      <c r="Z24" s="179">
        <f t="shared" si="3"/>
        <v>-11</v>
      </c>
      <c r="AA24" s="180">
        <f t="shared" si="4"/>
        <v>0</v>
      </c>
      <c r="AB24" s="189"/>
      <c r="AC24" s="181">
        <f t="shared" si="5"/>
        <v>11</v>
      </c>
      <c r="AD24" s="182"/>
      <c r="AE24" s="183">
        <f>HLOOKUP($AC24,HH!$A$2:$AP$20,E$4+1)</f>
        <v>1</v>
      </c>
      <c r="AF24" s="183">
        <f>HLOOKUP($AC24,HH!$A$2:$AP$20,F$4+1)</f>
        <v>1</v>
      </c>
      <c r="AG24" s="183">
        <f>HLOOKUP($AC24,HH!$A$2:$AP$20,G$4+1)</f>
        <v>0</v>
      </c>
      <c r="AH24" s="183">
        <f>HLOOKUP($AC24,HH!$A$2:$AP$20,H$4+1)</f>
        <v>1</v>
      </c>
      <c r="AI24" s="183">
        <f>HLOOKUP($AC24,HH!$A$2:$AP$20,I$4+1)</f>
        <v>0</v>
      </c>
      <c r="AJ24" s="183">
        <f>HLOOKUP($AC24,HH!$A$2:$AP$20,J$4+1)</f>
        <v>1</v>
      </c>
      <c r="AK24" s="183">
        <f>HLOOKUP($AC24,HH!$A$2:$AP$20,K$4+1)</f>
        <v>1</v>
      </c>
      <c r="AL24" s="183">
        <f>HLOOKUP($AC24,HH!$A$2:$AP$20,L$4+1)</f>
        <v>1</v>
      </c>
      <c r="AM24" s="183">
        <f>HLOOKUP($AC24,HH!$A$2:$AP$20,M$4+1)</f>
        <v>0</v>
      </c>
      <c r="AN24" s="183"/>
      <c r="AO24" s="183">
        <f>HLOOKUP($AC24,HH!$A$2:$AP$20,O$4+1)</f>
        <v>1</v>
      </c>
      <c r="AP24" s="183">
        <f>HLOOKUP($AC24,HH!$A$2:$AP$20,P$4+1)</f>
        <v>0</v>
      </c>
      <c r="AQ24" s="183">
        <f>HLOOKUP($AC24,HH!$A$2:$AP$20,Q$4+1)</f>
        <v>1</v>
      </c>
      <c r="AR24" s="183">
        <f>HLOOKUP($AC24,HH!$A$2:$AP$20,R$4+1)</f>
        <v>0</v>
      </c>
      <c r="AS24" s="183">
        <f>HLOOKUP($AC24,HH!$A$2:$AP$20,S$4+1)</f>
        <v>1</v>
      </c>
      <c r="AT24" s="183">
        <f>HLOOKUP($AC24,HH!$A$2:$AP$20,T$4+1)</f>
        <v>1</v>
      </c>
      <c r="AU24" s="183">
        <f>HLOOKUP($AC24,HH!$A$2:$AP$20,U$4+1)</f>
        <v>1</v>
      </c>
      <c r="AV24" s="183">
        <f>HLOOKUP($AC24,HH!$A$2:$AP$20,V$4+1)</f>
        <v>0</v>
      </c>
      <c r="AW24" s="183">
        <f>HLOOKUP($AC24,HH!$A$2:$AP$20,W$4+1)</f>
        <v>0</v>
      </c>
    </row>
    <row r="25" spans="1:49" s="189" customFormat="1" ht="13.65" customHeight="1" x14ac:dyDescent="0.25">
      <c r="A25" s="190" t="s">
        <v>33</v>
      </c>
      <c r="B25" s="186">
        <v>14.3</v>
      </c>
      <c r="C25" s="173">
        <f t="shared" si="0"/>
        <v>12</v>
      </c>
      <c r="D25" s="173">
        <f t="shared" si="6"/>
        <v>8</v>
      </c>
      <c r="E25" s="174"/>
      <c r="F25" s="175"/>
      <c r="G25" s="174"/>
      <c r="H25" s="174"/>
      <c r="I25" s="174"/>
      <c r="J25" s="174"/>
      <c r="K25" s="174"/>
      <c r="L25" s="174"/>
      <c r="M25" s="174"/>
      <c r="N25" s="134">
        <f t="shared" si="7"/>
        <v>0</v>
      </c>
      <c r="O25" s="176"/>
      <c r="P25" s="174"/>
      <c r="Q25" s="174"/>
      <c r="R25" s="174"/>
      <c r="S25" s="174"/>
      <c r="T25" s="174"/>
      <c r="U25" s="174"/>
      <c r="V25" s="174"/>
      <c r="W25" s="176"/>
      <c r="X25" s="177">
        <f t="shared" si="1"/>
        <v>0</v>
      </c>
      <c r="Y25" s="178">
        <f t="shared" si="2"/>
        <v>0</v>
      </c>
      <c r="Z25" s="179">
        <f t="shared" si="3"/>
        <v>-8</v>
      </c>
      <c r="AA25" s="180">
        <f t="shared" si="4"/>
        <v>0</v>
      </c>
      <c r="AB25" s="115"/>
      <c r="AC25" s="181">
        <f t="shared" si="5"/>
        <v>8</v>
      </c>
      <c r="AD25" s="182"/>
      <c r="AE25" s="183">
        <f>HLOOKUP($AC25,HH!$A$2:$AP$20,E$4+1)</f>
        <v>0</v>
      </c>
      <c r="AF25" s="183">
        <f>HLOOKUP($AC25,HH!$A$2:$AP$20,F$4+1)</f>
        <v>1</v>
      </c>
      <c r="AG25" s="183">
        <f>HLOOKUP($AC25,HH!$A$2:$AP$20,G$4+1)</f>
        <v>0</v>
      </c>
      <c r="AH25" s="183">
        <f>HLOOKUP($AC25,HH!$A$2:$AP$20,H$4+1)</f>
        <v>1</v>
      </c>
      <c r="AI25" s="183">
        <f>HLOOKUP($AC25,HH!$A$2:$AP$20,I$4+1)</f>
        <v>0</v>
      </c>
      <c r="AJ25" s="183">
        <f>HLOOKUP($AC25,HH!$A$2:$AP$20,J$4+1)</f>
        <v>1</v>
      </c>
      <c r="AK25" s="183">
        <f>HLOOKUP($AC25,HH!$A$2:$AP$20,K$4+1)</f>
        <v>1</v>
      </c>
      <c r="AL25" s="183">
        <f>HLOOKUP($AC25,HH!$A$2:$AP$20,L$4+1)</f>
        <v>0</v>
      </c>
      <c r="AM25" s="183">
        <f>HLOOKUP($AC25,HH!$A$2:$AP$20,M$4+1)</f>
        <v>0</v>
      </c>
      <c r="AN25" s="183"/>
      <c r="AO25" s="183">
        <f>HLOOKUP($AC25,HH!$A$2:$AP$20,O$4+1)</f>
        <v>1</v>
      </c>
      <c r="AP25" s="183">
        <f>HLOOKUP($AC25,HH!$A$2:$AP$20,P$4+1)</f>
        <v>0</v>
      </c>
      <c r="AQ25" s="183">
        <f>HLOOKUP($AC25,HH!$A$2:$AP$20,Q$4+1)</f>
        <v>1</v>
      </c>
      <c r="AR25" s="183">
        <f>HLOOKUP($AC25,HH!$A$2:$AP$20,R$4+1)</f>
        <v>0</v>
      </c>
      <c r="AS25" s="183">
        <f>HLOOKUP($AC25,HH!$A$2:$AP$20,S$4+1)</f>
        <v>1</v>
      </c>
      <c r="AT25" s="183">
        <f>HLOOKUP($AC25,HH!$A$2:$AP$20,T$4+1)</f>
        <v>0</v>
      </c>
      <c r="AU25" s="183">
        <f>HLOOKUP($AC25,HH!$A$2:$AP$20,U$4+1)</f>
        <v>1</v>
      </c>
      <c r="AV25" s="183">
        <f>HLOOKUP($AC25,HH!$A$2:$AP$20,V$4+1)</f>
        <v>0</v>
      </c>
      <c r="AW25" s="183">
        <f>HLOOKUP($AC25,HH!$A$2:$AP$20,W$4+1)</f>
        <v>0</v>
      </c>
    </row>
    <row r="26" spans="1:49" ht="13.65" customHeight="1" x14ac:dyDescent="0.25">
      <c r="A26" s="190" t="s">
        <v>71</v>
      </c>
      <c r="B26" s="186">
        <v>13.7</v>
      </c>
      <c r="C26" s="173">
        <f t="shared" si="0"/>
        <v>11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>
        <f t="shared" si="2"/>
        <v>0</v>
      </c>
      <c r="Z26" s="179">
        <f t="shared" si="3"/>
        <v>-11</v>
      </c>
      <c r="AA26" s="180">
        <f t="shared" si="4"/>
        <v>0</v>
      </c>
      <c r="AC26" s="181">
        <f>IF(D26&gt;0,D26,C26)</f>
        <v>11</v>
      </c>
      <c r="AD26" s="182"/>
      <c r="AE26" s="183">
        <f>HLOOKUP($AC26,HH!$A$2:$AP$20,E$4+1)</f>
        <v>1</v>
      </c>
      <c r="AF26" s="183">
        <f>HLOOKUP($AC26,HH!$A$2:$AP$20,F$4+1)</f>
        <v>1</v>
      </c>
      <c r="AG26" s="183">
        <f>HLOOKUP($AC26,HH!$A$2:$AP$20,G$4+1)</f>
        <v>0</v>
      </c>
      <c r="AH26" s="183">
        <f>HLOOKUP($AC26,HH!$A$2:$AP$20,H$4+1)</f>
        <v>1</v>
      </c>
      <c r="AI26" s="183">
        <f>HLOOKUP($AC26,HH!$A$2:$AP$20,I$4+1)</f>
        <v>0</v>
      </c>
      <c r="AJ26" s="183">
        <f>HLOOKUP($AC26,HH!$A$2:$AP$20,J$4+1)</f>
        <v>1</v>
      </c>
      <c r="AK26" s="183">
        <f>HLOOKUP($AC26,HH!$A$2:$AP$20,K$4+1)</f>
        <v>1</v>
      </c>
      <c r="AL26" s="183">
        <f>HLOOKUP($AC26,HH!$A$2:$AP$20,L$4+1)</f>
        <v>1</v>
      </c>
      <c r="AM26" s="183">
        <f>HLOOKUP($AC26,HH!$A$2:$AP$20,M$4+1)</f>
        <v>0</v>
      </c>
      <c r="AN26" s="183"/>
      <c r="AO26" s="183">
        <f>HLOOKUP($AC26,HH!$A$2:$AP$20,O$4+1)</f>
        <v>1</v>
      </c>
      <c r="AP26" s="183">
        <f>HLOOKUP($AC26,HH!$A$2:$AP$20,P$4+1)</f>
        <v>0</v>
      </c>
      <c r="AQ26" s="183">
        <f>HLOOKUP($AC26,HH!$A$2:$AP$20,Q$4+1)</f>
        <v>1</v>
      </c>
      <c r="AR26" s="183">
        <f>HLOOKUP($AC26,HH!$A$2:$AP$20,R$4+1)</f>
        <v>0</v>
      </c>
      <c r="AS26" s="183">
        <f>HLOOKUP($AC26,HH!$A$2:$AP$20,S$4+1)</f>
        <v>1</v>
      </c>
      <c r="AT26" s="183">
        <f>HLOOKUP($AC26,HH!$A$2:$AP$20,T$4+1)</f>
        <v>1</v>
      </c>
      <c r="AU26" s="183">
        <f>HLOOKUP($AC26,HH!$A$2:$AP$20,U$4+1)</f>
        <v>1</v>
      </c>
      <c r="AV26" s="183">
        <f>HLOOKUP($AC26,HH!$A$2:$AP$20,V$4+1)</f>
        <v>0</v>
      </c>
      <c r="AW26" s="183">
        <f>HLOOKUP($AC26,HH!$A$2:$AP$20,W$4+1)</f>
        <v>0</v>
      </c>
    </row>
    <row r="27" spans="1:49" ht="13.65" customHeight="1" x14ac:dyDescent="0.25">
      <c r="A27" s="185" t="s">
        <v>35</v>
      </c>
      <c r="B27" s="186">
        <v>17.5</v>
      </c>
      <c r="C27" s="173">
        <f t="shared" si="0"/>
        <v>15</v>
      </c>
      <c r="D27" s="173">
        <f t="shared" si="6"/>
        <v>11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>
        <f t="shared" si="2"/>
        <v>0</v>
      </c>
      <c r="Z27" s="179">
        <f t="shared" si="3"/>
        <v>-11</v>
      </c>
      <c r="AA27" s="180">
        <f t="shared" si="4"/>
        <v>0</v>
      </c>
      <c r="AC27" s="181">
        <f t="shared" si="5"/>
        <v>11</v>
      </c>
      <c r="AD27" s="182"/>
      <c r="AE27" s="183">
        <f>HLOOKUP($AC27,HH!$A$2:$AP$20,E$4+1)</f>
        <v>1</v>
      </c>
      <c r="AF27" s="183">
        <f>HLOOKUP($AC27,HH!$A$2:$AP$20,F$4+1)</f>
        <v>1</v>
      </c>
      <c r="AG27" s="183">
        <f>HLOOKUP($AC27,HH!$A$2:$AP$20,G$4+1)</f>
        <v>0</v>
      </c>
      <c r="AH27" s="183">
        <f>HLOOKUP($AC27,HH!$A$2:$AP$20,H$4+1)</f>
        <v>1</v>
      </c>
      <c r="AI27" s="183">
        <f>HLOOKUP($AC27,HH!$A$2:$AP$20,I$4+1)</f>
        <v>0</v>
      </c>
      <c r="AJ27" s="183">
        <f>HLOOKUP($AC27,HH!$A$2:$AP$20,J$4+1)</f>
        <v>1</v>
      </c>
      <c r="AK27" s="183">
        <f>HLOOKUP($AC27,HH!$A$2:$AP$20,K$4+1)</f>
        <v>1</v>
      </c>
      <c r="AL27" s="183">
        <f>HLOOKUP($AC27,HH!$A$2:$AP$20,L$4+1)</f>
        <v>1</v>
      </c>
      <c r="AM27" s="183">
        <f>HLOOKUP($AC27,HH!$A$2:$AP$20,M$4+1)</f>
        <v>0</v>
      </c>
      <c r="AN27" s="183"/>
      <c r="AO27" s="183">
        <f>HLOOKUP($AC27,HH!$A$2:$AP$20,O$4+1)</f>
        <v>1</v>
      </c>
      <c r="AP27" s="183">
        <f>HLOOKUP($AC27,HH!$A$2:$AP$20,P$4+1)</f>
        <v>0</v>
      </c>
      <c r="AQ27" s="183">
        <f>HLOOKUP($AC27,HH!$A$2:$AP$20,Q$4+1)</f>
        <v>1</v>
      </c>
      <c r="AR27" s="183">
        <f>HLOOKUP($AC27,HH!$A$2:$AP$20,R$4+1)</f>
        <v>0</v>
      </c>
      <c r="AS27" s="183">
        <f>HLOOKUP($AC27,HH!$A$2:$AP$20,S$4+1)</f>
        <v>1</v>
      </c>
      <c r="AT27" s="183">
        <f>HLOOKUP($AC27,HH!$A$2:$AP$20,T$4+1)</f>
        <v>1</v>
      </c>
      <c r="AU27" s="183">
        <f>HLOOKUP($AC27,HH!$A$2:$AP$20,U$4+1)</f>
        <v>1</v>
      </c>
      <c r="AV27" s="183">
        <f>HLOOKUP($AC27,HH!$A$2:$AP$20,V$4+1)</f>
        <v>0</v>
      </c>
      <c r="AW27" s="183">
        <f>HLOOKUP($AC27,HH!$A$2:$AP$20,W$4+1)</f>
        <v>0</v>
      </c>
    </row>
    <row r="28" spans="1:49" ht="13.65" customHeight="1" x14ac:dyDescent="0.25">
      <c r="A28" s="185" t="s">
        <v>37</v>
      </c>
      <c r="B28" s="186">
        <v>20.100000000000001</v>
      </c>
      <c r="C28" s="173">
        <f t="shared" si="0"/>
        <v>18</v>
      </c>
      <c r="D28" s="173">
        <f t="shared" si="6"/>
        <v>14</v>
      </c>
      <c r="E28" s="174">
        <v>5</v>
      </c>
      <c r="F28" s="175">
        <v>5</v>
      </c>
      <c r="G28" s="174">
        <v>3</v>
      </c>
      <c r="H28" s="174">
        <v>6</v>
      </c>
      <c r="I28" s="174">
        <v>5</v>
      </c>
      <c r="J28" s="174">
        <v>5</v>
      </c>
      <c r="K28" s="174">
        <v>6</v>
      </c>
      <c r="L28" s="174">
        <v>6</v>
      </c>
      <c r="M28" s="174">
        <v>4</v>
      </c>
      <c r="N28" s="134">
        <f t="shared" si="7"/>
        <v>45</v>
      </c>
      <c r="O28" s="176">
        <v>7</v>
      </c>
      <c r="P28" s="174">
        <v>3</v>
      </c>
      <c r="Q28" s="174">
        <v>5</v>
      </c>
      <c r="R28" s="174">
        <v>6</v>
      </c>
      <c r="S28" s="174">
        <v>8</v>
      </c>
      <c r="T28" s="174">
        <v>5</v>
      </c>
      <c r="U28" s="174">
        <v>5</v>
      </c>
      <c r="V28" s="174">
        <v>3</v>
      </c>
      <c r="W28" s="176">
        <v>6</v>
      </c>
      <c r="X28" s="177">
        <f t="shared" si="1"/>
        <v>48</v>
      </c>
      <c r="Y28" s="178">
        <f t="shared" si="2"/>
        <v>93</v>
      </c>
      <c r="Z28" s="179">
        <f t="shared" si="3"/>
        <v>79</v>
      </c>
      <c r="AA28" s="180">
        <f t="shared" si="4"/>
        <v>7</v>
      </c>
      <c r="AC28" s="181">
        <f t="shared" si="5"/>
        <v>14</v>
      </c>
      <c r="AD28" s="182"/>
      <c r="AE28" s="183">
        <f>HLOOKUP($AC28,HH!$A$2:$AP$20,E$4+1)</f>
        <v>1</v>
      </c>
      <c r="AF28" s="183">
        <f>HLOOKUP($AC28,HH!$A$2:$AP$20,F$4+1)</f>
        <v>1</v>
      </c>
      <c r="AG28" s="183">
        <f>HLOOKUP($AC28,HH!$A$2:$AP$20,G$4+1)</f>
        <v>0</v>
      </c>
      <c r="AH28" s="183">
        <f>HLOOKUP($AC28,HH!$A$2:$AP$20,H$4+1)</f>
        <v>1</v>
      </c>
      <c r="AI28" s="183">
        <f>HLOOKUP($AC28,HH!$A$2:$AP$20,I$4+1)</f>
        <v>1</v>
      </c>
      <c r="AJ28" s="183">
        <f>HLOOKUP($AC28,HH!$A$2:$AP$20,J$4+1)</f>
        <v>1</v>
      </c>
      <c r="AK28" s="183">
        <f>HLOOKUP($AC28,HH!$A$2:$AP$20,K$4+1)</f>
        <v>1</v>
      </c>
      <c r="AL28" s="183">
        <f>HLOOKUP($AC28,HH!$A$2:$AP$20,L$4+1)</f>
        <v>1</v>
      </c>
      <c r="AM28" s="183">
        <f>HLOOKUP($AC28,HH!$A$2:$AP$20,M$4+1)</f>
        <v>0</v>
      </c>
      <c r="AN28" s="183"/>
      <c r="AO28" s="183">
        <f>HLOOKUP($AC28,HH!$A$2:$AP$20,O$4+1)</f>
        <v>1</v>
      </c>
      <c r="AP28" s="183">
        <f>HLOOKUP($AC28,HH!$A$2:$AP$20,P$4+1)</f>
        <v>0</v>
      </c>
      <c r="AQ28" s="183">
        <f>HLOOKUP($AC28,HH!$A$2:$AP$20,Q$4+1)</f>
        <v>1</v>
      </c>
      <c r="AR28" s="183">
        <f>HLOOKUP($AC28,HH!$A$2:$AP$20,R$4+1)</f>
        <v>0</v>
      </c>
      <c r="AS28" s="183">
        <f>HLOOKUP($AC28,HH!$A$2:$AP$20,S$4+1)</f>
        <v>1</v>
      </c>
      <c r="AT28" s="183">
        <f>HLOOKUP($AC28,HH!$A$2:$AP$20,T$4+1)</f>
        <v>1</v>
      </c>
      <c r="AU28" s="183">
        <f>HLOOKUP($AC28,HH!$A$2:$AP$20,U$4+1)</f>
        <v>1</v>
      </c>
      <c r="AV28" s="183">
        <f>HLOOKUP($AC28,HH!$A$2:$AP$20,V$4+1)</f>
        <v>1</v>
      </c>
      <c r="AW28" s="183">
        <f>HLOOKUP($AC28,HH!$A$2:$AP$20,W$4+1)</f>
        <v>1</v>
      </c>
    </row>
    <row r="29" spans="1:49" ht="13.65" customHeight="1" x14ac:dyDescent="0.25">
      <c r="A29" s="185" t="s">
        <v>30</v>
      </c>
      <c r="B29" s="186">
        <v>9.1</v>
      </c>
      <c r="C29" s="173">
        <f t="shared" si="0"/>
        <v>7</v>
      </c>
      <c r="D29" s="173">
        <f t="shared" si="6"/>
        <v>3</v>
      </c>
      <c r="E29" s="174"/>
      <c r="F29" s="175"/>
      <c r="G29" s="174"/>
      <c r="H29" s="174"/>
      <c r="I29" s="174"/>
      <c r="J29" s="174"/>
      <c r="K29" s="174"/>
      <c r="L29" s="174"/>
      <c r="M29" s="174"/>
      <c r="N29" s="134">
        <f t="shared" si="7"/>
        <v>0</v>
      </c>
      <c r="O29" s="176"/>
      <c r="P29" s="174"/>
      <c r="Q29" s="174"/>
      <c r="R29" s="174"/>
      <c r="S29" s="174"/>
      <c r="T29" s="174"/>
      <c r="U29" s="174"/>
      <c r="V29" s="174"/>
      <c r="W29" s="176"/>
      <c r="X29" s="177">
        <f t="shared" si="1"/>
        <v>0</v>
      </c>
      <c r="Y29" s="178">
        <f t="shared" si="2"/>
        <v>0</v>
      </c>
      <c r="Z29" s="179">
        <f t="shared" si="3"/>
        <v>-3</v>
      </c>
      <c r="AA29" s="180">
        <f t="shared" si="4"/>
        <v>0</v>
      </c>
      <c r="AC29" s="181">
        <f t="shared" si="5"/>
        <v>3</v>
      </c>
      <c r="AD29" s="182"/>
      <c r="AE29" s="183">
        <f>HLOOKUP($AC29,HH!$A$2:$AP$20,E$4+1)</f>
        <v>0</v>
      </c>
      <c r="AF29" s="183">
        <f>HLOOKUP($AC29,HH!$A$2:$AP$20,F$4+1)</f>
        <v>0</v>
      </c>
      <c r="AG29" s="183">
        <f>HLOOKUP($AC29,HH!$A$2:$AP$20,G$4+1)</f>
        <v>0</v>
      </c>
      <c r="AH29" s="183">
        <f>HLOOKUP($AC29,HH!$A$2:$AP$20,H$4+1)</f>
        <v>0</v>
      </c>
      <c r="AI29" s="183">
        <f>HLOOKUP($AC29,HH!$A$2:$AP$20,I$4+1)</f>
        <v>0</v>
      </c>
      <c r="AJ29" s="183">
        <f>HLOOKUP($AC29,HH!$A$2:$AP$20,J$4+1)</f>
        <v>1</v>
      </c>
      <c r="AK29" s="183">
        <f>HLOOKUP($AC29,HH!$A$2:$AP$20,K$4+1)</f>
        <v>1</v>
      </c>
      <c r="AL29" s="183">
        <f>HLOOKUP($AC29,HH!$A$2:$AP$20,L$4+1)</f>
        <v>0</v>
      </c>
      <c r="AM29" s="183">
        <f>HLOOKUP($AC29,HH!$A$2:$AP$20,M$4+1)</f>
        <v>0</v>
      </c>
      <c r="AN29" s="183"/>
      <c r="AO29" s="183">
        <f>HLOOKUP($AC29,HH!$A$2:$AP$20,O$4+1)</f>
        <v>1</v>
      </c>
      <c r="AP29" s="183">
        <f>HLOOKUP($AC29,HH!$A$2:$AP$20,P$4+1)</f>
        <v>0</v>
      </c>
      <c r="AQ29" s="183">
        <f>HLOOKUP($AC29,HH!$A$2:$AP$20,Q$4+1)</f>
        <v>0</v>
      </c>
      <c r="AR29" s="183">
        <f>HLOOKUP($AC29,HH!$A$2:$AP$20,R$4+1)</f>
        <v>0</v>
      </c>
      <c r="AS29" s="183">
        <f>HLOOKUP($AC29,HH!$A$2:$AP$20,S$4+1)</f>
        <v>0</v>
      </c>
      <c r="AT29" s="183">
        <f>HLOOKUP($AC29,HH!$A$2:$AP$20,T$4+1)</f>
        <v>0</v>
      </c>
      <c r="AU29" s="183">
        <f>HLOOKUP($AC29,HH!$A$2:$AP$20,U$4+1)</f>
        <v>0</v>
      </c>
      <c r="AV29" s="183">
        <f>HLOOKUP($AC29,HH!$A$2:$AP$20,V$4+1)</f>
        <v>0</v>
      </c>
      <c r="AW29" s="183">
        <f>HLOOKUP($AC29,HH!$A$2:$AP$20,W$4+1)</f>
        <v>0</v>
      </c>
    </row>
    <row r="30" spans="1:49" ht="13.65" customHeight="1" x14ac:dyDescent="0.25">
      <c r="A30" s="185" t="s">
        <v>22</v>
      </c>
      <c r="B30" s="186">
        <v>16.600000000000001</v>
      </c>
      <c r="C30" s="173">
        <f t="shared" si="0"/>
        <v>14</v>
      </c>
      <c r="D30" s="173">
        <f t="shared" si="6"/>
        <v>11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>
        <f t="shared" si="2"/>
        <v>0</v>
      </c>
      <c r="Z30" s="179">
        <f t="shared" si="3"/>
        <v>-11</v>
      </c>
      <c r="AA30" s="180">
        <f t="shared" si="4"/>
        <v>0</v>
      </c>
      <c r="AC30" s="181">
        <f t="shared" si="5"/>
        <v>11</v>
      </c>
      <c r="AD30" s="182"/>
      <c r="AE30" s="183">
        <f>HLOOKUP($AC30,HH!$A$2:$AP$20,E$4+1)</f>
        <v>1</v>
      </c>
      <c r="AF30" s="183">
        <f>HLOOKUP($AC30,HH!$A$2:$AP$20,F$4+1)</f>
        <v>1</v>
      </c>
      <c r="AG30" s="183">
        <f>HLOOKUP($AC30,HH!$A$2:$AP$20,G$4+1)</f>
        <v>0</v>
      </c>
      <c r="AH30" s="183">
        <f>HLOOKUP($AC30,HH!$A$2:$AP$20,H$4+1)</f>
        <v>1</v>
      </c>
      <c r="AI30" s="183">
        <f>HLOOKUP($AC30,HH!$A$2:$AP$20,I$4+1)</f>
        <v>0</v>
      </c>
      <c r="AJ30" s="183">
        <f>HLOOKUP($AC30,HH!$A$2:$AP$20,J$4+1)</f>
        <v>1</v>
      </c>
      <c r="AK30" s="183">
        <f>HLOOKUP($AC30,HH!$A$2:$AP$20,K$4+1)</f>
        <v>1</v>
      </c>
      <c r="AL30" s="183">
        <f>HLOOKUP($AC30,HH!$A$2:$AP$20,L$4+1)</f>
        <v>1</v>
      </c>
      <c r="AM30" s="183">
        <f>HLOOKUP($AC30,HH!$A$2:$AP$20,M$4+1)</f>
        <v>0</v>
      </c>
      <c r="AN30" s="183"/>
      <c r="AO30" s="183">
        <f>HLOOKUP($AC30,HH!$A$2:$AP$20,O$4+1)</f>
        <v>1</v>
      </c>
      <c r="AP30" s="183">
        <f>HLOOKUP($AC30,HH!$A$2:$AP$20,P$4+1)</f>
        <v>0</v>
      </c>
      <c r="AQ30" s="183">
        <f>HLOOKUP($AC30,HH!$A$2:$AP$20,Q$4+1)</f>
        <v>1</v>
      </c>
      <c r="AR30" s="183">
        <f>HLOOKUP($AC30,HH!$A$2:$AP$20,R$4+1)</f>
        <v>0</v>
      </c>
      <c r="AS30" s="183">
        <f>HLOOKUP($AC30,HH!$A$2:$AP$20,S$4+1)</f>
        <v>1</v>
      </c>
      <c r="AT30" s="183">
        <f>HLOOKUP($AC30,HH!$A$2:$AP$20,T$4+1)</f>
        <v>1</v>
      </c>
      <c r="AU30" s="183">
        <f>HLOOKUP($AC30,HH!$A$2:$AP$20,U$4+1)</f>
        <v>1</v>
      </c>
      <c r="AV30" s="183">
        <f>HLOOKUP($AC30,HH!$A$2:$AP$20,V$4+1)</f>
        <v>0</v>
      </c>
      <c r="AW30" s="183">
        <f>HLOOKUP($AC30,HH!$A$2:$AP$20,W$4+1)</f>
        <v>0</v>
      </c>
    </row>
    <row r="31" spans="1:49" ht="13.65" customHeight="1" x14ac:dyDescent="0.25">
      <c r="A31" s="185" t="s">
        <v>12</v>
      </c>
      <c r="B31" s="186">
        <v>13.4</v>
      </c>
      <c r="C31" s="173">
        <f t="shared" si="0"/>
        <v>11</v>
      </c>
      <c r="D31" s="173">
        <v>0</v>
      </c>
      <c r="E31" s="174"/>
      <c r="F31" s="175"/>
      <c r="G31" s="174"/>
      <c r="H31" s="174"/>
      <c r="I31" s="174"/>
      <c r="J31" s="174"/>
      <c r="K31" s="174"/>
      <c r="L31" s="174"/>
      <c r="M31" s="174"/>
      <c r="N31" s="134">
        <f t="shared" si="7"/>
        <v>0</v>
      </c>
      <c r="O31" s="176"/>
      <c r="P31" s="174"/>
      <c r="Q31" s="174"/>
      <c r="R31" s="174"/>
      <c r="S31" s="174"/>
      <c r="T31" s="174"/>
      <c r="U31" s="174"/>
      <c r="V31" s="174"/>
      <c r="W31" s="176"/>
      <c r="X31" s="177">
        <f t="shared" si="1"/>
        <v>0</v>
      </c>
      <c r="Y31" s="178">
        <f t="shared" si="2"/>
        <v>0</v>
      </c>
      <c r="Z31" s="179">
        <f t="shared" si="3"/>
        <v>-11</v>
      </c>
      <c r="AA31" s="180">
        <f t="shared" si="4"/>
        <v>0</v>
      </c>
      <c r="AC31" s="181">
        <f t="shared" si="5"/>
        <v>11</v>
      </c>
      <c r="AD31" s="182"/>
      <c r="AE31" s="183">
        <f>HLOOKUP($AC31,HH!$A$2:$AP$20,E$4+1)</f>
        <v>1</v>
      </c>
      <c r="AF31" s="183">
        <f>HLOOKUP($AC31,HH!$A$2:$AP$20,F$4+1)</f>
        <v>1</v>
      </c>
      <c r="AG31" s="183">
        <f>HLOOKUP($AC31,HH!$A$2:$AP$20,G$4+1)</f>
        <v>0</v>
      </c>
      <c r="AH31" s="183">
        <f>HLOOKUP($AC31,HH!$A$2:$AP$20,H$4+1)</f>
        <v>1</v>
      </c>
      <c r="AI31" s="183">
        <f>HLOOKUP($AC31,HH!$A$2:$AP$20,I$4+1)</f>
        <v>0</v>
      </c>
      <c r="AJ31" s="183">
        <f>HLOOKUP($AC31,HH!$A$2:$AP$20,J$4+1)</f>
        <v>1</v>
      </c>
      <c r="AK31" s="183">
        <f>HLOOKUP($AC31,HH!$A$2:$AP$20,K$4+1)</f>
        <v>1</v>
      </c>
      <c r="AL31" s="183">
        <f>HLOOKUP($AC31,HH!$A$2:$AP$20,L$4+1)</f>
        <v>1</v>
      </c>
      <c r="AM31" s="183">
        <f>HLOOKUP($AC31,HH!$A$2:$AP$20,M$4+1)</f>
        <v>0</v>
      </c>
      <c r="AN31" s="183"/>
      <c r="AO31" s="183">
        <f>HLOOKUP($AC31,HH!$A$2:$AP$20,O$4+1)</f>
        <v>1</v>
      </c>
      <c r="AP31" s="183">
        <f>HLOOKUP($AC31,HH!$A$2:$AP$20,P$4+1)</f>
        <v>0</v>
      </c>
      <c r="AQ31" s="183">
        <f>HLOOKUP($AC31,HH!$A$2:$AP$20,Q$4+1)</f>
        <v>1</v>
      </c>
      <c r="AR31" s="183">
        <f>HLOOKUP($AC31,HH!$A$2:$AP$20,R$4+1)</f>
        <v>0</v>
      </c>
      <c r="AS31" s="183">
        <f>HLOOKUP($AC31,HH!$A$2:$AP$20,S$4+1)</f>
        <v>1</v>
      </c>
      <c r="AT31" s="183">
        <f>HLOOKUP($AC31,HH!$A$2:$AP$20,T$4+1)</f>
        <v>1</v>
      </c>
      <c r="AU31" s="183">
        <f>HLOOKUP($AC31,HH!$A$2:$AP$20,U$4+1)</f>
        <v>1</v>
      </c>
      <c r="AV31" s="183">
        <f>HLOOKUP($AC31,HH!$A$2:$AP$20,V$4+1)</f>
        <v>0</v>
      </c>
      <c r="AW31" s="183">
        <f>HLOOKUP($AC31,HH!$A$2:$AP$20,W$4+1)</f>
        <v>0</v>
      </c>
    </row>
    <row r="32" spans="1:49" ht="13.65" customHeight="1" x14ac:dyDescent="0.25">
      <c r="A32" s="185" t="s">
        <v>21</v>
      </c>
      <c r="B32" s="186">
        <v>28.4</v>
      </c>
      <c r="C32" s="173">
        <f t="shared" si="0"/>
        <v>27</v>
      </c>
      <c r="D32" s="173">
        <f t="shared" si="6"/>
        <v>22</v>
      </c>
      <c r="E32" s="174"/>
      <c r="F32" s="175"/>
      <c r="G32" s="174"/>
      <c r="H32" s="174"/>
      <c r="I32" s="174"/>
      <c r="J32" s="174"/>
      <c r="K32" s="174"/>
      <c r="L32" s="174"/>
      <c r="M32" s="174"/>
      <c r="N32" s="134">
        <f t="shared" si="7"/>
        <v>0</v>
      </c>
      <c r="O32" s="176"/>
      <c r="P32" s="174"/>
      <c r="Q32" s="174"/>
      <c r="R32" s="174"/>
      <c r="S32" s="174"/>
      <c r="T32" s="174"/>
      <c r="U32" s="174"/>
      <c r="V32" s="174"/>
      <c r="W32" s="176"/>
      <c r="X32" s="177">
        <f t="shared" si="1"/>
        <v>0</v>
      </c>
      <c r="Y32" s="178">
        <f t="shared" si="2"/>
        <v>0</v>
      </c>
      <c r="Z32" s="179">
        <f t="shared" si="3"/>
        <v>-22</v>
      </c>
      <c r="AA32" s="180">
        <f t="shared" si="4"/>
        <v>0</v>
      </c>
      <c r="AC32" s="181">
        <f t="shared" si="5"/>
        <v>22</v>
      </c>
      <c r="AD32" s="182"/>
      <c r="AE32" s="183">
        <f>HLOOKUP($AC32,HH!$A$2:$AP$20,E$4+1)</f>
        <v>1</v>
      </c>
      <c r="AF32" s="183">
        <f>HLOOKUP($AC32,HH!$A$2:$AP$20,F$4+1)</f>
        <v>1</v>
      </c>
      <c r="AG32" s="183">
        <f>HLOOKUP($AC32,HH!$A$2:$AP$20,G$4+1)</f>
        <v>1</v>
      </c>
      <c r="AH32" s="183">
        <f>HLOOKUP($AC32,HH!$A$2:$AP$20,H$4+1)</f>
        <v>1</v>
      </c>
      <c r="AI32" s="183">
        <f>HLOOKUP($AC32,HH!$A$2:$AP$20,I$4+1)</f>
        <v>1</v>
      </c>
      <c r="AJ32" s="183">
        <f>HLOOKUP($AC32,HH!$A$2:$AP$20,J$4+1)</f>
        <v>2</v>
      </c>
      <c r="AK32" s="183">
        <f>HLOOKUP($AC32,HH!$A$2:$AP$20,K$4+1)</f>
        <v>2</v>
      </c>
      <c r="AL32" s="183">
        <f>HLOOKUP($AC32,HH!$A$2:$AP$20,L$4+1)</f>
        <v>1</v>
      </c>
      <c r="AM32" s="183">
        <f>HLOOKUP($AC32,HH!$A$2:$AP$20,M$4+1)</f>
        <v>1</v>
      </c>
      <c r="AN32" s="183"/>
      <c r="AO32" s="183">
        <f>HLOOKUP($AC32,HH!$A$2:$AP$20,O$4+1)</f>
        <v>2</v>
      </c>
      <c r="AP32" s="183">
        <f>HLOOKUP($AC32,HH!$A$2:$AP$20,P$4+1)</f>
        <v>1</v>
      </c>
      <c r="AQ32" s="183">
        <f>HLOOKUP($AC32,HH!$A$2:$AP$20,Q$4+1)</f>
        <v>1</v>
      </c>
      <c r="AR32" s="183">
        <f>HLOOKUP($AC32,HH!$A$2:$AP$20,R$4+1)</f>
        <v>1</v>
      </c>
      <c r="AS32" s="183">
        <f>HLOOKUP($AC32,HH!$A$2:$AP$20,S$4+1)</f>
        <v>2</v>
      </c>
      <c r="AT32" s="183">
        <f>HLOOKUP($AC32,HH!$A$2:$AP$20,T$4+1)</f>
        <v>1</v>
      </c>
      <c r="AU32" s="183">
        <f>HLOOKUP($AC32,HH!$A$2:$AP$20,U$4+1)</f>
        <v>1</v>
      </c>
      <c r="AV32" s="183">
        <f>HLOOKUP($AC32,HH!$A$2:$AP$20,V$4+1)</f>
        <v>1</v>
      </c>
      <c r="AW32" s="183">
        <f>HLOOKUP($AC32,HH!$A$2:$AP$20,W$4+1)</f>
        <v>1</v>
      </c>
    </row>
    <row r="33" spans="1:49" ht="13.65" customHeight="1" x14ac:dyDescent="0.25">
      <c r="A33" s="185" t="s">
        <v>26</v>
      </c>
      <c r="B33" s="186">
        <v>18.899999999999999</v>
      </c>
      <c r="C33" s="173">
        <f t="shared" si="0"/>
        <v>17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7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>
        <f t="shared" si="2"/>
        <v>0</v>
      </c>
      <c r="Z33" s="179">
        <f t="shared" si="3"/>
        <v>-17</v>
      </c>
      <c r="AA33" s="180">
        <f t="shared" si="4"/>
        <v>0</v>
      </c>
      <c r="AC33" s="181">
        <f t="shared" si="5"/>
        <v>17</v>
      </c>
      <c r="AD33" s="182"/>
      <c r="AE33" s="183">
        <f>HLOOKUP($AC33,HH!$A$2:$AP$20,E$4+1)</f>
        <v>1</v>
      </c>
      <c r="AF33" s="183">
        <f>HLOOKUP($AC33,HH!$A$2:$AP$20,F$4+1)</f>
        <v>1</v>
      </c>
      <c r="AG33" s="183">
        <f>HLOOKUP($AC33,HH!$A$2:$AP$20,G$4+1)</f>
        <v>1</v>
      </c>
      <c r="AH33" s="183">
        <f>HLOOKUP($AC33,HH!$A$2:$AP$20,H$4+1)</f>
        <v>1</v>
      </c>
      <c r="AI33" s="183">
        <f>HLOOKUP($AC33,HH!$A$2:$AP$20,I$4+1)</f>
        <v>1</v>
      </c>
      <c r="AJ33" s="183">
        <f>HLOOKUP($AC33,HH!$A$2:$AP$20,J$4+1)</f>
        <v>1</v>
      </c>
      <c r="AK33" s="183">
        <f>HLOOKUP($AC33,HH!$A$2:$AP$20,K$4+1)</f>
        <v>1</v>
      </c>
      <c r="AL33" s="183">
        <f>HLOOKUP($AC33,HH!$A$2:$AP$20,L$4+1)</f>
        <v>1</v>
      </c>
      <c r="AM33" s="183">
        <f>HLOOKUP($AC33,HH!$A$2:$AP$20,M$4+1)</f>
        <v>1</v>
      </c>
      <c r="AN33" s="183"/>
      <c r="AO33" s="183">
        <f>HLOOKUP($AC33,HH!$A$2:$AP$20,O$4+1)</f>
        <v>1</v>
      </c>
      <c r="AP33" s="183">
        <f>HLOOKUP($AC33,HH!$A$2:$AP$20,P$4+1)</f>
        <v>1</v>
      </c>
      <c r="AQ33" s="183">
        <f>HLOOKUP($AC33,HH!$A$2:$AP$20,Q$4+1)</f>
        <v>1</v>
      </c>
      <c r="AR33" s="183">
        <f>HLOOKUP($AC33,HH!$A$2:$AP$20,R$4+1)</f>
        <v>0</v>
      </c>
      <c r="AS33" s="183">
        <f>HLOOKUP($AC33,HH!$A$2:$AP$20,S$4+1)</f>
        <v>1</v>
      </c>
      <c r="AT33" s="183">
        <f>HLOOKUP($AC33,HH!$A$2:$AP$20,T$4+1)</f>
        <v>1</v>
      </c>
      <c r="AU33" s="183">
        <f>HLOOKUP($AC33,HH!$A$2:$AP$20,U$4+1)</f>
        <v>1</v>
      </c>
      <c r="AV33" s="183">
        <f>HLOOKUP($AC33,HH!$A$2:$AP$20,V$4+1)</f>
        <v>1</v>
      </c>
      <c r="AW33" s="183">
        <f>HLOOKUP($AC33,HH!$A$2:$AP$20,W$4+1)</f>
        <v>1</v>
      </c>
    </row>
    <row r="34" spans="1:49" ht="13.65" customHeight="1" x14ac:dyDescent="0.25">
      <c r="A34" s="191" t="s">
        <v>120</v>
      </c>
      <c r="B34" s="160"/>
      <c r="C34" s="161"/>
      <c r="D34" s="162"/>
      <c r="E34" s="192"/>
      <c r="F34" s="193"/>
      <c r="G34" s="192"/>
      <c r="H34" s="192"/>
      <c r="I34" s="192"/>
      <c r="J34" s="192"/>
      <c r="K34" s="192"/>
      <c r="L34" s="192"/>
      <c r="M34" s="192"/>
      <c r="N34" s="133"/>
      <c r="O34" s="192"/>
      <c r="P34" s="192"/>
      <c r="Q34" s="192"/>
      <c r="R34" s="192"/>
      <c r="S34" s="192"/>
      <c r="T34" s="192"/>
      <c r="U34" s="192"/>
      <c r="V34" s="192"/>
      <c r="W34" s="192"/>
      <c r="X34" s="167"/>
      <c r="Y34" s="168"/>
      <c r="Z34" s="168"/>
      <c r="AA34" s="169"/>
      <c r="AB34" s="170"/>
      <c r="AC34" s="158"/>
      <c r="AD34" s="147"/>
    </row>
    <row r="35" spans="1:49" s="118" customFormat="1" ht="13.65" customHeight="1" x14ac:dyDescent="0.25">
      <c r="A35" s="194" t="s">
        <v>121</v>
      </c>
      <c r="B35" s="116"/>
      <c r="C35" s="117"/>
      <c r="E35" s="233">
        <v>9</v>
      </c>
      <c r="F35" s="234">
        <v>5</v>
      </c>
      <c r="G35" s="233">
        <v>17</v>
      </c>
      <c r="H35" s="233">
        <v>7</v>
      </c>
      <c r="I35" s="233">
        <v>15</v>
      </c>
      <c r="J35" s="233">
        <v>3</v>
      </c>
      <c r="K35" s="233">
        <v>1</v>
      </c>
      <c r="L35" s="233">
        <v>11</v>
      </c>
      <c r="M35" s="233">
        <v>13</v>
      </c>
      <c r="N35" s="233"/>
      <c r="O35" s="233">
        <v>2</v>
      </c>
      <c r="P35" s="233">
        <v>18</v>
      </c>
      <c r="Q35" s="233">
        <v>4</v>
      </c>
      <c r="R35" s="233">
        <v>16</v>
      </c>
      <c r="S35" s="233">
        <v>6</v>
      </c>
      <c r="T35" s="233">
        <v>10</v>
      </c>
      <c r="U35" s="233">
        <v>12</v>
      </c>
      <c r="V35" s="233">
        <v>14</v>
      </c>
      <c r="W35" s="233">
        <v>8</v>
      </c>
      <c r="X35" s="120"/>
      <c r="Y35" s="120"/>
      <c r="Z35" s="123"/>
      <c r="AA35" s="195"/>
      <c r="AB35" s="115"/>
      <c r="AC35" s="124"/>
      <c r="AD35" s="125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</row>
    <row r="36" spans="1:49" s="118" customFormat="1" ht="13.65" customHeight="1" x14ac:dyDescent="0.25">
      <c r="A36" s="196" t="s">
        <v>122</v>
      </c>
      <c r="B36" s="197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124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ht="13.65" customHeight="1" x14ac:dyDescent="0.25">
      <c r="A37" s="115" t="s">
        <v>123</v>
      </c>
      <c r="B37" s="198"/>
      <c r="AA37" s="195"/>
    </row>
    <row r="38" spans="1:49" ht="13.65" customHeight="1" x14ac:dyDescent="0.25">
      <c r="A38" s="115" t="s">
        <v>124</v>
      </c>
      <c r="B38" s="199"/>
      <c r="AA38" s="195"/>
    </row>
  </sheetData>
  <conditionalFormatting sqref="E5:E12 E21:E33">
    <cfRule type="cellIs" dxfId="228" priority="135" stopIfTrue="1" operator="greaterThan">
      <formula>$E$3+2+AE5</formula>
    </cfRule>
  </conditionalFormatting>
  <conditionalFormatting sqref="E5:E12 G5:L12 P5:W12 E21:E33 G21:L33 P21:W33">
    <cfRule type="cellIs" priority="131" stopIfTrue="1" operator="equal">
      <formula>E$3+2</formula>
    </cfRule>
  </conditionalFormatting>
  <conditionalFormatting sqref="E5:E33">
    <cfRule type="cellIs" dxfId="227" priority="33" stopIfTrue="1" operator="equal">
      <formula>E$3-2</formula>
    </cfRule>
  </conditionalFormatting>
  <conditionalFormatting sqref="E13:E20">
    <cfRule type="cellIs" dxfId="226" priority="31" stopIfTrue="1" operator="greaterThan">
      <formula>$E$3+2+AE13</formula>
    </cfRule>
    <cfRule type="cellIs" dxfId="225" priority="32" stopIfTrue="1" operator="equal">
      <formula>E$3-1</formula>
    </cfRule>
    <cfRule type="cellIs" priority="34" stopIfTrue="1" operator="equal">
      <formula>E$3+2</formula>
    </cfRule>
  </conditionalFormatting>
  <conditionalFormatting sqref="F5:F33">
    <cfRule type="cellIs" dxfId="224" priority="27" stopIfTrue="1" operator="greaterThan">
      <formula>$F$3+2+AF5</formula>
    </cfRule>
    <cfRule type="cellIs" dxfId="223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222" priority="28" stopIfTrue="1" operator="equal">
      <formula>F$3-1</formula>
    </cfRule>
  </conditionalFormatting>
  <conditionalFormatting sqref="G5:G12 I5:I12 K5:M12 O5:W12 G21:G33 I21:I33 K21:M33 O21:W33 E5:E12 E21:E33">
    <cfRule type="cellIs" dxfId="221" priority="130" stopIfTrue="1" operator="equal">
      <formula>E$3-1</formula>
    </cfRule>
  </conditionalFormatting>
  <conditionalFormatting sqref="G5:G33">
    <cfRule type="cellIs" dxfId="220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219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218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217" priority="51" stopIfTrue="1" operator="equal">
      <formula>G$3-2</formula>
    </cfRule>
    <cfRule type="cellIs" dxfId="216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215" priority="119" stopIfTrue="1" operator="equal">
      <formula>G$3-2</formula>
    </cfRule>
  </conditionalFormatting>
  <conditionalFormatting sqref="G13:I13">
    <cfRule type="cellIs" dxfId="214" priority="84" stopIfTrue="1" operator="equal">
      <formula>G$3-2</formula>
    </cfRule>
  </conditionalFormatting>
  <conditionalFormatting sqref="G5:M12 G21:M33 O5:W12 O21:W33">
    <cfRule type="cellIs" dxfId="213" priority="129" stopIfTrue="1" operator="equal">
      <formula>G$3-2</formula>
    </cfRule>
  </conditionalFormatting>
  <conditionalFormatting sqref="H5:H12 H21:H33 J14:J19 F5:F12 F21:F33">
    <cfRule type="cellIs" dxfId="212" priority="124" stopIfTrue="1" operator="equal">
      <formula>F$3-1</formula>
    </cfRule>
  </conditionalFormatting>
  <conditionalFormatting sqref="H5:H33">
    <cfRule type="cellIs" dxfId="211" priority="118" stopIfTrue="1" operator="greaterThan">
      <formula>$H$3+2+$AH5</formula>
    </cfRule>
  </conditionalFormatting>
  <conditionalFormatting sqref="H13">
    <cfRule type="cellIs" dxfId="210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209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208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207" priority="44" stopIfTrue="1" operator="equal">
      <formula>H$3-2</formula>
    </cfRule>
  </conditionalFormatting>
  <conditionalFormatting sqref="I5:I33">
    <cfRule type="cellIs" dxfId="206" priority="43" stopIfTrue="1" operator="greaterThan">
      <formula>$I$3+2+AI5</formula>
    </cfRule>
  </conditionalFormatting>
  <conditionalFormatting sqref="I13">
    <cfRule type="cellIs" dxfId="205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204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203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202" priority="115" stopIfTrue="1" operator="equal">
      <formula>I$3-2</formula>
    </cfRule>
  </conditionalFormatting>
  <conditionalFormatting sqref="J5:J13">
    <cfRule type="cellIs" dxfId="201" priority="93" stopIfTrue="1" operator="equal">
      <formula>J$3-1</formula>
    </cfRule>
  </conditionalFormatting>
  <conditionalFormatting sqref="J5:J19">
    <cfRule type="cellIs" dxfId="200" priority="91" stopIfTrue="1" operator="greaterThan">
      <formula>$J$3+2+AJ5</formula>
    </cfRule>
  </conditionalFormatting>
  <conditionalFormatting sqref="J13">
    <cfRule type="cellIs" dxfId="199" priority="92" stopIfTrue="1" operator="equal">
      <formula>J$3-2</formula>
    </cfRule>
  </conditionalFormatting>
  <conditionalFormatting sqref="J20">
    <cfRule type="cellIs" dxfId="198" priority="55" stopIfTrue="1" operator="equal">
      <formula>J$3-2</formula>
    </cfRule>
  </conditionalFormatting>
  <conditionalFormatting sqref="J20:J33">
    <cfRule type="cellIs" dxfId="197" priority="54" stopIfTrue="1" operator="greaterThan">
      <formula>$J$3+2+AJ20</formula>
    </cfRule>
    <cfRule type="cellIs" dxfId="196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3">
    <cfRule type="cellIs" dxfId="195" priority="39" stopIfTrue="1" operator="greaterThan">
      <formula>$K$3+2+AK5</formula>
    </cfRule>
  </conditionalFormatting>
  <conditionalFormatting sqref="K20">
    <cfRule type="cellIs" dxfId="194" priority="40" stopIfTrue="1" operator="equal">
      <formula>K$3-2</formula>
    </cfRule>
    <cfRule type="cellIs" dxfId="193" priority="41" stopIfTrue="1" operator="equal">
      <formula>K$3-1</formula>
    </cfRule>
  </conditionalFormatting>
  <conditionalFormatting sqref="K13:M19">
    <cfRule type="cellIs" dxfId="192" priority="81" stopIfTrue="1" operator="equal">
      <formula>K$3-2</formula>
    </cfRule>
    <cfRule type="cellIs" dxfId="191" priority="82" stopIfTrue="1" operator="equal">
      <formula>K$3-1</formula>
    </cfRule>
  </conditionalFormatting>
  <conditionalFormatting sqref="L5:L33">
    <cfRule type="cellIs" dxfId="190" priority="35" stopIfTrue="1" operator="greaterThan">
      <formula>$L$3+2+AL5</formula>
    </cfRule>
  </conditionalFormatting>
  <conditionalFormatting sqref="L20">
    <cfRule type="cellIs" dxfId="189" priority="36" stopIfTrue="1" operator="equal">
      <formula>L$3-2</formula>
    </cfRule>
    <cfRule type="cellIs" dxfId="188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3">
    <cfRule type="cellIs" dxfId="187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86" priority="57" stopIfTrue="1" operator="greaterThan">
      <formula>$M$3+2+AM13</formula>
    </cfRule>
  </conditionalFormatting>
  <conditionalFormatting sqref="M20">
    <cfRule type="cellIs" dxfId="185" priority="58" stopIfTrue="1" operator="equal">
      <formula>M$3-2</formula>
    </cfRule>
    <cfRule type="cellIs" dxfId="184" priority="59" stopIfTrue="1" operator="equal">
      <formula>M$3-1</formula>
    </cfRule>
  </conditionalFormatting>
  <conditionalFormatting sqref="M20:M33">
    <cfRule type="cellIs" priority="60" operator="equal">
      <formula>M$3+2</formula>
    </cfRule>
  </conditionalFormatting>
  <conditionalFormatting sqref="O5:O33">
    <cfRule type="cellIs" dxfId="183" priority="24" stopIfTrue="1" operator="greaterThan">
      <formula>$O$3+2+AO5</formula>
    </cfRule>
  </conditionalFormatting>
  <conditionalFormatting sqref="O13:O20">
    <cfRule type="cellIs" dxfId="182" priority="25" stopIfTrue="1" operator="equal">
      <formula>O$3-1</formula>
    </cfRule>
    <cfRule type="cellIs" dxfId="181" priority="26" stopIfTrue="1" operator="equal">
      <formula>O$3-2</formula>
    </cfRule>
  </conditionalFormatting>
  <conditionalFormatting sqref="O5:W19">
    <cfRule type="cellIs" dxfId="180" priority="95" stopIfTrue="1" operator="equal">
      <formula>0</formula>
    </cfRule>
  </conditionalFormatting>
  <conditionalFormatting sqref="O20:W33">
    <cfRule type="cellIs" dxfId="179" priority="61" stopIfTrue="1" operator="equal">
      <formula>0</formula>
    </cfRule>
  </conditionalFormatting>
  <conditionalFormatting sqref="P5:P19">
    <cfRule type="cellIs" dxfId="178" priority="100" stopIfTrue="1" operator="greaterThan">
      <formula>$P$3+2+AP5</formula>
    </cfRule>
  </conditionalFormatting>
  <conditionalFormatting sqref="P13">
    <cfRule type="cellIs" dxfId="177" priority="101" stopIfTrue="1" operator="equal">
      <formula>P$3-2</formula>
    </cfRule>
    <cfRule type="cellIs" dxfId="176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75" priority="67" stopIfTrue="1" operator="equal">
      <formula>P$3-2</formula>
    </cfRule>
    <cfRule type="cellIs" dxfId="174" priority="68" stopIfTrue="1" operator="equal">
      <formula>P$3-1</formula>
    </cfRule>
    <cfRule type="cellIs" priority="69" stopIfTrue="1" operator="equal">
      <formula>P$3+2</formula>
    </cfRule>
  </conditionalFormatting>
  <conditionalFormatting sqref="P20:P33">
    <cfRule type="cellIs" dxfId="173" priority="66" stopIfTrue="1" operator="greaterThan">
      <formula>$P$3+2+AP20</formula>
    </cfRule>
  </conditionalFormatting>
  <conditionalFormatting sqref="P14:S19">
    <cfRule type="cellIs" dxfId="172" priority="126" stopIfTrue="1" operator="equal">
      <formula>P$3-2</formula>
    </cfRule>
    <cfRule type="cellIs" dxfId="171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70" priority="104" stopIfTrue="1" operator="greaterThan">
      <formula>$Q$3+2+AQ5</formula>
    </cfRule>
  </conditionalFormatting>
  <conditionalFormatting sqref="Q13">
    <cfRule type="cellIs" dxfId="169" priority="105" stopIfTrue="1" operator="equal">
      <formula>Q$3-2</formula>
    </cfRule>
    <cfRule type="cellIs" dxfId="168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67" priority="71" stopIfTrue="1" operator="equal">
      <formula>Q$3-2</formula>
    </cfRule>
    <cfRule type="cellIs" dxfId="166" priority="72" stopIfTrue="1" operator="equal">
      <formula>Q$3-1</formula>
    </cfRule>
    <cfRule type="cellIs" priority="73" stopIfTrue="1" operator="equal">
      <formula>Q$3+2</formula>
    </cfRule>
  </conditionalFormatting>
  <conditionalFormatting sqref="Q20:Q33">
    <cfRule type="cellIs" dxfId="165" priority="70" stopIfTrue="1" operator="greaterThan">
      <formula>$Q$3+2+AQ20</formula>
    </cfRule>
  </conditionalFormatting>
  <conditionalFormatting sqref="R5:R19">
    <cfRule type="cellIs" dxfId="164" priority="96" stopIfTrue="1" operator="greaterThan">
      <formula>$R$3+2+AR5</formula>
    </cfRule>
  </conditionalFormatting>
  <conditionalFormatting sqref="R13">
    <cfRule type="cellIs" dxfId="163" priority="97" stopIfTrue="1" operator="equal">
      <formula>R$3-2</formula>
    </cfRule>
    <cfRule type="cellIs" dxfId="162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61" priority="63" stopIfTrue="1" operator="equal">
      <formula>R$3-2</formula>
    </cfRule>
    <cfRule type="cellIs" dxfId="160" priority="64" stopIfTrue="1" operator="equal">
      <formula>R$3-1</formula>
    </cfRule>
    <cfRule type="cellIs" priority="65" stopIfTrue="1" operator="equal">
      <formula>R$3+2</formula>
    </cfRule>
  </conditionalFormatting>
  <conditionalFormatting sqref="R20:R33">
    <cfRule type="cellIs" dxfId="159" priority="62" stopIfTrue="1" operator="greaterThan">
      <formula>$R$3+2+AR20</formula>
    </cfRule>
  </conditionalFormatting>
  <conditionalFormatting sqref="S5:S19">
    <cfRule type="cellIs" dxfId="158" priority="108" stopIfTrue="1" operator="greaterThan">
      <formula>$S$3+2+AS5</formula>
    </cfRule>
  </conditionalFormatting>
  <conditionalFormatting sqref="S13">
    <cfRule type="cellIs" dxfId="157" priority="109" stopIfTrue="1" operator="equal">
      <formula>S$3-2</formula>
    </cfRule>
    <cfRule type="cellIs" dxfId="156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55" priority="75" stopIfTrue="1" operator="equal">
      <formula>S$3-2</formula>
    </cfRule>
    <cfRule type="cellIs" dxfId="154" priority="76" stopIfTrue="1" operator="equal">
      <formula>S$3-1</formula>
    </cfRule>
    <cfRule type="cellIs" priority="77" stopIfTrue="1" operator="equal">
      <formula>S$3+2</formula>
    </cfRule>
  </conditionalFormatting>
  <conditionalFormatting sqref="S20:S33">
    <cfRule type="cellIs" dxfId="153" priority="74" stopIfTrue="1" operator="greaterThan">
      <formula>$S$3+2+AS20</formula>
    </cfRule>
  </conditionalFormatting>
  <conditionalFormatting sqref="T5:T33">
    <cfRule type="cellIs" dxfId="152" priority="7" stopIfTrue="1" operator="greaterThan">
      <formula>$T$3+2+AT5</formula>
    </cfRule>
  </conditionalFormatting>
  <conditionalFormatting sqref="T20">
    <cfRule type="cellIs" dxfId="151" priority="8" stopIfTrue="1" operator="equal">
      <formula>T$3-2</formula>
    </cfRule>
    <cfRule type="cellIs" dxfId="150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49" priority="78" stopIfTrue="1" operator="equal">
      <formula>T$3-2</formula>
    </cfRule>
    <cfRule type="cellIs" dxfId="148" priority="79" stopIfTrue="1" operator="equal">
      <formula>T$3-1</formula>
    </cfRule>
    <cfRule type="cellIs" priority="80" stopIfTrue="1" operator="equal">
      <formula>T$3+2</formula>
    </cfRule>
  </conditionalFormatting>
  <conditionalFormatting sqref="U5:U33">
    <cfRule type="cellIs" dxfId="147" priority="20" stopIfTrue="1" operator="greaterThan">
      <formula>$U$3+2+AU5</formula>
    </cfRule>
  </conditionalFormatting>
  <conditionalFormatting sqref="U20">
    <cfRule type="cellIs" dxfId="146" priority="21" stopIfTrue="1" operator="equal">
      <formula>U$3-2</formula>
    </cfRule>
    <cfRule type="cellIs" dxfId="145" priority="22" stopIfTrue="1" operator="equal">
      <formula>U$3-1</formula>
    </cfRule>
    <cfRule type="cellIs" priority="23" stopIfTrue="1" operator="equal">
      <formula>U$3+2</formula>
    </cfRule>
  </conditionalFormatting>
  <conditionalFormatting sqref="V5:V33">
    <cfRule type="cellIs" dxfId="144" priority="16" stopIfTrue="1" operator="greaterThan">
      <formula>$V$3+2+AV5</formula>
    </cfRule>
  </conditionalFormatting>
  <conditionalFormatting sqref="V20">
    <cfRule type="cellIs" dxfId="143" priority="17" stopIfTrue="1" operator="equal">
      <formula>V$3-2</formula>
    </cfRule>
    <cfRule type="cellIs" dxfId="142" priority="18" stopIfTrue="1" operator="equal">
      <formula>V$3-1</formula>
    </cfRule>
    <cfRule type="cellIs" priority="19" stopIfTrue="1" operator="equal">
      <formula>V$3+2</formula>
    </cfRule>
  </conditionalFormatting>
  <conditionalFormatting sqref="W5:W33">
    <cfRule type="cellIs" dxfId="141" priority="12" stopIfTrue="1" operator="greaterThan">
      <formula>$W$3+2+AW5</formula>
    </cfRule>
  </conditionalFormatting>
  <conditionalFormatting sqref="W20">
    <cfRule type="cellIs" dxfId="140" priority="13" stopIfTrue="1" operator="equal">
      <formula>W$3-2</formula>
    </cfRule>
    <cfRule type="cellIs" dxfId="139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38" priority="112" operator="equal">
      <formula>0</formula>
    </cfRule>
  </conditionalFormatting>
  <conditionalFormatting sqref="Y5:Y33 Y2">
    <cfRule type="cellIs" dxfId="137" priority="136" operator="lessThanOrEqual">
      <formula>$Y$2</formula>
    </cfRule>
  </conditionalFormatting>
  <conditionalFormatting sqref="Y5:Y33">
    <cfRule type="cellIs" dxfId="136" priority="133" operator="equal">
      <formula>0</formula>
    </cfRule>
  </conditionalFormatting>
  <conditionalFormatting sqref="Y20">
    <cfRule type="cellIs" dxfId="135" priority="6" stopIfTrue="1" operator="equal">
      <formula>0</formula>
    </cfRule>
  </conditionalFormatting>
  <conditionalFormatting sqref="Y35:Y1048576">
    <cfRule type="cellIs" dxfId="134" priority="5" operator="equal">
      <formula>0</formula>
    </cfRule>
  </conditionalFormatting>
  <conditionalFormatting sqref="Z2 Z5:Z33">
    <cfRule type="cellIs" dxfId="133" priority="125" operator="equal">
      <formula>0</formula>
    </cfRule>
    <cfRule type="cellIs" dxfId="132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31" priority="2" operator="lessThanOrEqual">
      <formula>-7</formula>
    </cfRule>
  </conditionalFormatting>
  <conditionalFormatting sqref="AA5:AA33">
    <cfRule type="cellIs" dxfId="130" priority="3" stopIfTrue="1" operator="lessThan">
      <formula>-10</formula>
    </cfRule>
    <cfRule type="cellIs" dxfId="129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3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hyperlinks>
    <hyperlink ref="A3" r:id="rId1" xr:uid="{00000000-0004-0000-11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W76"/>
  <sheetViews>
    <sheetView zoomScale="110" workbookViewId="0">
      <pane xSplit="3" ySplit="3" topLeftCell="D4" activePane="bottomRight" state="frozen"/>
      <selection activeCell="AA58" sqref="AA58:AB58"/>
      <selection pane="topRight"/>
      <selection pane="bottomLeft"/>
      <selection pane="bottomRight" activeCell="AA14" sqref="AA14:AB14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6328125" style="11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235" t="s">
        <v>140</v>
      </c>
      <c r="B1" s="236" t="s">
        <v>3</v>
      </c>
      <c r="C1" s="237" t="s">
        <v>54</v>
      </c>
      <c r="D1" s="238" t="s">
        <v>141</v>
      </c>
      <c r="E1" s="239">
        <v>1</v>
      </c>
      <c r="F1" s="240">
        <v>2</v>
      </c>
      <c r="G1" s="239">
        <v>3</v>
      </c>
      <c r="H1" s="239">
        <v>4</v>
      </c>
      <c r="I1" s="239">
        <v>5</v>
      </c>
      <c r="J1" s="239">
        <v>6</v>
      </c>
      <c r="K1" s="239">
        <v>7</v>
      </c>
      <c r="L1" s="239">
        <v>8</v>
      </c>
      <c r="M1" s="239">
        <v>9</v>
      </c>
      <c r="N1" s="239" t="s">
        <v>106</v>
      </c>
      <c r="O1" s="241">
        <v>10</v>
      </c>
      <c r="P1" s="239">
        <v>11</v>
      </c>
      <c r="Q1" s="239">
        <v>12</v>
      </c>
      <c r="R1" s="239">
        <v>13</v>
      </c>
      <c r="S1" s="239">
        <v>14</v>
      </c>
      <c r="T1" s="242">
        <v>15</v>
      </c>
      <c r="U1" s="239">
        <v>16</v>
      </c>
      <c r="V1" s="239">
        <v>17</v>
      </c>
      <c r="W1" s="239">
        <v>18</v>
      </c>
      <c r="X1" s="243" t="s">
        <v>107</v>
      </c>
      <c r="Y1" s="239" t="s">
        <v>6</v>
      </c>
      <c r="Z1" s="243" t="s">
        <v>8</v>
      </c>
      <c r="AA1" s="244" t="s">
        <v>54</v>
      </c>
      <c r="AB1" s="244" t="s">
        <v>141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245" t="s">
        <v>142</v>
      </c>
      <c r="B2" s="236" t="s">
        <v>113</v>
      </c>
      <c r="C2" s="237" t="s">
        <v>92</v>
      </c>
      <c r="D2" s="238" t="s">
        <v>92</v>
      </c>
      <c r="E2" s="239"/>
      <c r="F2" s="240"/>
      <c r="G2" s="239"/>
      <c r="H2" s="239"/>
      <c r="I2" s="239"/>
      <c r="J2" s="239"/>
      <c r="K2" s="239"/>
      <c r="L2" s="239"/>
      <c r="M2" s="239"/>
      <c r="N2" s="239"/>
      <c r="O2" s="241"/>
      <c r="P2" s="239"/>
      <c r="Q2" s="239"/>
      <c r="R2" s="239"/>
      <c r="S2" s="239"/>
      <c r="T2" s="242"/>
      <c r="U2" s="239"/>
      <c r="V2" s="239"/>
      <c r="W2" s="239"/>
      <c r="X2" s="243"/>
      <c r="Y2" s="239"/>
      <c r="Z2" s="243"/>
      <c r="AA2" s="244" t="s">
        <v>91</v>
      </c>
      <c r="AB2" s="244" t="s">
        <v>91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246" t="s">
        <v>143</v>
      </c>
      <c r="B3" s="239"/>
      <c r="C3" s="247"/>
      <c r="D3" s="248"/>
      <c r="E3" s="249"/>
      <c r="F3" s="250"/>
      <c r="G3" s="249"/>
      <c r="H3" s="249"/>
      <c r="I3" s="249"/>
      <c r="J3" s="249"/>
      <c r="K3" s="249"/>
      <c r="L3" s="249"/>
      <c r="M3" s="249"/>
      <c r="N3" s="242"/>
      <c r="O3" s="251"/>
      <c r="P3" s="249"/>
      <c r="Q3" s="249"/>
      <c r="R3" s="249"/>
      <c r="S3" s="249"/>
      <c r="T3" s="249"/>
      <c r="U3" s="249"/>
      <c r="V3" s="249"/>
      <c r="W3" s="251"/>
      <c r="X3" s="252"/>
      <c r="Y3" s="241">
        <f>MIN(Y7:Y46)</f>
        <v>70</v>
      </c>
      <c r="Z3" s="253">
        <f>MIN(Z7:Z46)</f>
        <v>0</v>
      </c>
      <c r="AA3" s="254" t="s">
        <v>20</v>
      </c>
      <c r="AB3" s="254"/>
      <c r="AD3" s="126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235" t="s">
        <v>144</v>
      </c>
      <c r="B4" s="214">
        <v>69</v>
      </c>
      <c r="C4" s="207">
        <v>116</v>
      </c>
      <c r="D4" s="151">
        <v>109</v>
      </c>
      <c r="E4" s="152">
        <v>5</v>
      </c>
      <c r="F4" s="153">
        <v>3</v>
      </c>
      <c r="G4" s="152">
        <v>4</v>
      </c>
      <c r="H4" s="152">
        <v>4</v>
      </c>
      <c r="I4" s="152">
        <v>5</v>
      </c>
      <c r="J4" s="152">
        <v>3</v>
      </c>
      <c r="K4" s="152">
        <v>4</v>
      </c>
      <c r="L4" s="152">
        <v>4</v>
      </c>
      <c r="M4" s="152">
        <v>4</v>
      </c>
      <c r="N4" s="154">
        <f>SUM(E4:M4)</f>
        <v>36</v>
      </c>
      <c r="O4" s="152">
        <v>4</v>
      </c>
      <c r="P4" s="152">
        <v>4</v>
      </c>
      <c r="Q4" s="152">
        <v>3</v>
      </c>
      <c r="R4" s="152">
        <v>5</v>
      </c>
      <c r="S4" s="152">
        <v>4</v>
      </c>
      <c r="T4" s="152">
        <v>3</v>
      </c>
      <c r="U4" s="152">
        <v>3</v>
      </c>
      <c r="V4" s="152">
        <v>3</v>
      </c>
      <c r="W4" s="152">
        <v>4</v>
      </c>
      <c r="X4" s="155">
        <f>SUM(O4:W4)</f>
        <v>33</v>
      </c>
      <c r="Y4" s="154">
        <f>SUM(N4,X4)</f>
        <v>69</v>
      </c>
      <c r="Z4" s="156">
        <f>MIN(Z5:Z51)</f>
        <v>0</v>
      </c>
      <c r="AA4" s="157">
        <v>66.3</v>
      </c>
      <c r="AB4" s="157">
        <v>63.5</v>
      </c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235" t="s">
        <v>144</v>
      </c>
      <c r="B5" s="255"/>
      <c r="C5" s="256"/>
      <c r="D5" s="257"/>
      <c r="E5" s="163">
        <v>5</v>
      </c>
      <c r="F5" s="164">
        <v>17</v>
      </c>
      <c r="G5" s="163">
        <v>1</v>
      </c>
      <c r="H5" s="163">
        <v>11</v>
      </c>
      <c r="I5" s="163">
        <v>7</v>
      </c>
      <c r="J5" s="163">
        <v>15</v>
      </c>
      <c r="K5" s="163">
        <v>3</v>
      </c>
      <c r="L5" s="163">
        <v>9</v>
      </c>
      <c r="M5" s="163">
        <v>13</v>
      </c>
      <c r="N5" s="165"/>
      <c r="O5" s="166">
        <v>6</v>
      </c>
      <c r="P5" s="163">
        <v>4</v>
      </c>
      <c r="Q5" s="163">
        <v>12</v>
      </c>
      <c r="R5" s="166">
        <v>2</v>
      </c>
      <c r="S5" s="163">
        <v>8</v>
      </c>
      <c r="T5" s="163">
        <v>16</v>
      </c>
      <c r="U5" s="163">
        <v>18</v>
      </c>
      <c r="V5" s="163">
        <v>14</v>
      </c>
      <c r="W5" s="163">
        <v>10</v>
      </c>
      <c r="X5" s="258"/>
      <c r="Y5" s="259"/>
      <c r="Z5" s="260"/>
      <c r="AA5" s="261"/>
      <c r="AB5" s="262"/>
      <c r="AC5" s="182"/>
      <c r="AD5" s="182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</row>
    <row r="6" spans="1:49" s="147" customFormat="1" ht="13.65" customHeight="1" x14ac:dyDescent="0.25">
      <c r="A6" s="235" t="s">
        <v>145</v>
      </c>
      <c r="B6" s="214">
        <v>72</v>
      </c>
      <c r="C6" s="207">
        <v>124</v>
      </c>
      <c r="D6" s="151">
        <v>117</v>
      </c>
      <c r="E6" s="152">
        <v>5</v>
      </c>
      <c r="F6" s="153">
        <v>3</v>
      </c>
      <c r="G6" s="152">
        <v>4</v>
      </c>
      <c r="H6" s="152">
        <v>4</v>
      </c>
      <c r="I6" s="152">
        <v>5</v>
      </c>
      <c r="J6" s="152">
        <v>3</v>
      </c>
      <c r="K6" s="152">
        <v>4</v>
      </c>
      <c r="L6" s="152">
        <v>4</v>
      </c>
      <c r="M6" s="152">
        <v>4</v>
      </c>
      <c r="N6" s="154">
        <f>SUM(E6:M6)</f>
        <v>36</v>
      </c>
      <c r="O6" s="152">
        <v>4</v>
      </c>
      <c r="P6" s="152">
        <v>4</v>
      </c>
      <c r="Q6" s="152">
        <v>3</v>
      </c>
      <c r="R6" s="152">
        <v>5</v>
      </c>
      <c r="S6" s="152">
        <v>4</v>
      </c>
      <c r="T6" s="152">
        <v>4</v>
      </c>
      <c r="U6" s="152">
        <v>4</v>
      </c>
      <c r="V6" s="152">
        <v>3</v>
      </c>
      <c r="W6" s="152">
        <v>5</v>
      </c>
      <c r="X6" s="155">
        <f>SUM(O6:W6)</f>
        <v>36</v>
      </c>
      <c r="Y6" s="154">
        <f>SUM(N6,X6)</f>
        <v>72</v>
      </c>
      <c r="Z6" s="156">
        <f>MIN(Z7:Z53)</f>
        <v>0</v>
      </c>
      <c r="AA6" s="157">
        <v>69</v>
      </c>
      <c r="AB6" s="157">
        <v>66.2</v>
      </c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</row>
    <row r="7" spans="1:49" s="147" customFormat="1" ht="13.65" customHeight="1" x14ac:dyDescent="0.25">
      <c r="A7" s="235" t="s">
        <v>145</v>
      </c>
      <c r="B7" s="255"/>
      <c r="C7" s="256"/>
      <c r="D7" s="257"/>
      <c r="E7" s="163">
        <v>5</v>
      </c>
      <c r="F7" s="164">
        <v>17</v>
      </c>
      <c r="G7" s="163">
        <v>1</v>
      </c>
      <c r="H7" s="163">
        <v>11</v>
      </c>
      <c r="I7" s="163">
        <v>7</v>
      </c>
      <c r="J7" s="163">
        <v>15</v>
      </c>
      <c r="K7" s="163">
        <v>3</v>
      </c>
      <c r="L7" s="163">
        <v>9</v>
      </c>
      <c r="M7" s="163">
        <v>13</v>
      </c>
      <c r="N7" s="165"/>
      <c r="O7" s="166">
        <v>8</v>
      </c>
      <c r="P7" s="163">
        <v>4</v>
      </c>
      <c r="Q7" s="163">
        <v>16</v>
      </c>
      <c r="R7" s="166">
        <v>2</v>
      </c>
      <c r="S7" s="163">
        <v>12</v>
      </c>
      <c r="T7" s="163">
        <v>6</v>
      </c>
      <c r="U7" s="163">
        <v>14</v>
      </c>
      <c r="V7" s="163">
        <v>18</v>
      </c>
      <c r="W7" s="163">
        <v>10</v>
      </c>
      <c r="X7" s="258"/>
      <c r="Y7" s="259"/>
      <c r="Z7" s="260"/>
      <c r="AA7" s="261"/>
      <c r="AB7" s="262"/>
      <c r="AC7" s="182"/>
      <c r="AD7" s="182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</row>
    <row r="8" spans="1:49" s="147" customFormat="1" ht="13.65" customHeight="1" x14ac:dyDescent="0.25">
      <c r="A8" s="235" t="s">
        <v>146</v>
      </c>
      <c r="B8" s="263" t="s">
        <v>147</v>
      </c>
      <c r="C8" s="200">
        <v>120</v>
      </c>
      <c r="D8" s="264">
        <v>124</v>
      </c>
      <c r="E8" s="202">
        <v>5</v>
      </c>
      <c r="F8" s="265">
        <v>17</v>
      </c>
      <c r="G8" s="202">
        <v>1</v>
      </c>
      <c r="H8" s="202">
        <v>11</v>
      </c>
      <c r="I8" s="202">
        <v>7</v>
      </c>
      <c r="J8" s="202">
        <v>15</v>
      </c>
      <c r="K8" s="202">
        <v>3</v>
      </c>
      <c r="L8" s="202">
        <v>9</v>
      </c>
      <c r="M8" s="202">
        <v>13</v>
      </c>
      <c r="N8" s="203"/>
      <c r="O8" s="202">
        <v>4</v>
      </c>
      <c r="P8" s="202">
        <v>6</v>
      </c>
      <c r="Q8" s="202">
        <v>16</v>
      </c>
      <c r="R8" s="202">
        <v>2</v>
      </c>
      <c r="S8" s="202">
        <v>12</v>
      </c>
      <c r="T8" s="202">
        <v>10</v>
      </c>
      <c r="U8" s="202">
        <v>14</v>
      </c>
      <c r="V8" s="202">
        <v>18</v>
      </c>
      <c r="W8" s="202">
        <v>8</v>
      </c>
      <c r="X8" s="258"/>
      <c r="Y8" s="259"/>
      <c r="Z8" s="260"/>
      <c r="AA8" s="213">
        <v>69.5</v>
      </c>
      <c r="AB8" s="205">
        <v>71.400000000000006</v>
      </c>
      <c r="AC8" s="182"/>
      <c r="AD8" s="182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</row>
    <row r="9" spans="1:49" ht="13.65" customHeight="1" x14ac:dyDescent="0.25">
      <c r="A9" s="235" t="s">
        <v>148</v>
      </c>
      <c r="B9" s="206">
        <v>70</v>
      </c>
      <c r="C9" s="207">
        <v>121</v>
      </c>
      <c r="D9" s="151">
        <v>116</v>
      </c>
      <c r="E9" s="152">
        <v>5</v>
      </c>
      <c r="F9" s="153">
        <v>4</v>
      </c>
      <c r="G9" s="152">
        <v>4</v>
      </c>
      <c r="H9" s="152">
        <v>3</v>
      </c>
      <c r="I9" s="152">
        <v>4</v>
      </c>
      <c r="J9" s="152">
        <v>3</v>
      </c>
      <c r="K9" s="152">
        <v>4</v>
      </c>
      <c r="L9" s="152">
        <v>4</v>
      </c>
      <c r="M9" s="152">
        <v>4</v>
      </c>
      <c r="N9" s="154">
        <f>SUM(E9:M9)</f>
        <v>35</v>
      </c>
      <c r="O9" s="152">
        <v>4</v>
      </c>
      <c r="P9" s="152">
        <v>3</v>
      </c>
      <c r="Q9" s="152">
        <v>4</v>
      </c>
      <c r="R9" s="152">
        <v>3</v>
      </c>
      <c r="S9" s="152">
        <v>5</v>
      </c>
      <c r="T9" s="152">
        <v>4</v>
      </c>
      <c r="U9" s="152">
        <v>3</v>
      </c>
      <c r="V9" s="152">
        <v>5</v>
      </c>
      <c r="W9" s="152">
        <v>4</v>
      </c>
      <c r="X9" s="155">
        <f>SUM(O9:W9)</f>
        <v>35</v>
      </c>
      <c r="Y9" s="154">
        <f>SUM(N9,X9)</f>
        <v>70</v>
      </c>
      <c r="Z9" s="156">
        <f>MIN(Z10:Z57)</f>
        <v>0</v>
      </c>
      <c r="AA9" s="157">
        <v>67.900000000000006</v>
      </c>
      <c r="AB9" s="157">
        <v>65.599999999999994</v>
      </c>
      <c r="AC9" s="182"/>
      <c r="AD9" s="182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</row>
    <row r="10" spans="1:49" ht="13.65" customHeight="1" x14ac:dyDescent="0.25">
      <c r="A10" s="266" t="s">
        <v>74</v>
      </c>
      <c r="B10" s="267"/>
      <c r="C10" s="268"/>
      <c r="D10" s="269"/>
      <c r="E10" s="163">
        <v>3</v>
      </c>
      <c r="F10" s="164">
        <v>1</v>
      </c>
      <c r="G10" s="163">
        <v>11</v>
      </c>
      <c r="H10" s="163">
        <v>17</v>
      </c>
      <c r="I10" s="163">
        <v>5</v>
      </c>
      <c r="J10" s="163">
        <v>15</v>
      </c>
      <c r="K10" s="163">
        <v>7</v>
      </c>
      <c r="L10" s="163">
        <v>9</v>
      </c>
      <c r="M10" s="163">
        <v>13</v>
      </c>
      <c r="N10" s="165"/>
      <c r="O10" s="166">
        <v>2</v>
      </c>
      <c r="P10" s="163">
        <v>14</v>
      </c>
      <c r="Q10" s="163">
        <v>4</v>
      </c>
      <c r="R10" s="166">
        <v>18</v>
      </c>
      <c r="S10" s="163">
        <v>6</v>
      </c>
      <c r="T10" s="163">
        <v>10</v>
      </c>
      <c r="U10" s="163">
        <v>16</v>
      </c>
      <c r="V10" s="163">
        <v>8</v>
      </c>
      <c r="W10" s="163">
        <v>12</v>
      </c>
      <c r="X10" s="270"/>
      <c r="Y10" s="270"/>
      <c r="Z10" s="271"/>
      <c r="AA10" s="262"/>
      <c r="AB10" s="262"/>
      <c r="AC10" s="182"/>
      <c r="AD10" s="182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</row>
    <row r="11" spans="1:49" ht="13.65" customHeight="1" x14ac:dyDescent="0.25">
      <c r="A11" s="235" t="s">
        <v>148</v>
      </c>
      <c r="B11" s="263" t="s">
        <v>147</v>
      </c>
      <c r="C11" s="200">
        <v>117</v>
      </c>
      <c r="D11" s="201">
        <v>126</v>
      </c>
      <c r="E11" s="202">
        <v>3</v>
      </c>
      <c r="F11" s="202">
        <v>1</v>
      </c>
      <c r="G11" s="202">
        <v>11</v>
      </c>
      <c r="H11" s="202">
        <v>17</v>
      </c>
      <c r="I11" s="202">
        <v>5</v>
      </c>
      <c r="J11" s="202">
        <v>15</v>
      </c>
      <c r="K11" s="202">
        <v>7</v>
      </c>
      <c r="L11" s="202">
        <v>9</v>
      </c>
      <c r="M11" s="202">
        <v>13</v>
      </c>
      <c r="N11" s="203"/>
      <c r="O11" s="202">
        <v>2</v>
      </c>
      <c r="P11" s="202">
        <v>14</v>
      </c>
      <c r="Q11" s="202">
        <v>4</v>
      </c>
      <c r="R11" s="202">
        <v>18</v>
      </c>
      <c r="S11" s="202">
        <v>6</v>
      </c>
      <c r="T11" s="202">
        <v>10</v>
      </c>
      <c r="U11" s="202">
        <v>16</v>
      </c>
      <c r="V11" s="202">
        <v>8</v>
      </c>
      <c r="W11" s="202">
        <v>12</v>
      </c>
      <c r="X11" s="258"/>
      <c r="Y11" s="259"/>
      <c r="Z11" s="260"/>
      <c r="AA11" s="204">
        <v>67.900000000000006</v>
      </c>
      <c r="AB11" s="205">
        <v>70.5</v>
      </c>
      <c r="AC11" s="182"/>
      <c r="AD11" s="182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</row>
    <row r="12" spans="1:49" ht="13.65" customHeight="1" x14ac:dyDescent="0.25">
      <c r="A12" s="235" t="s">
        <v>149</v>
      </c>
      <c r="B12" s="214">
        <v>72</v>
      </c>
      <c r="C12" s="207">
        <v>120</v>
      </c>
      <c r="D12" s="151">
        <v>115</v>
      </c>
      <c r="E12" s="152">
        <v>5</v>
      </c>
      <c r="F12" s="153">
        <v>4</v>
      </c>
      <c r="G12" s="152">
        <v>4</v>
      </c>
      <c r="H12" s="152">
        <v>3</v>
      </c>
      <c r="I12" s="152">
        <v>5</v>
      </c>
      <c r="J12" s="152">
        <v>4</v>
      </c>
      <c r="K12" s="152">
        <v>3</v>
      </c>
      <c r="L12" s="152">
        <v>4</v>
      </c>
      <c r="M12" s="152">
        <v>4</v>
      </c>
      <c r="N12" s="154">
        <f>SUM(E12:M12)</f>
        <v>36</v>
      </c>
      <c r="O12" s="152">
        <v>5</v>
      </c>
      <c r="P12" s="152">
        <v>4</v>
      </c>
      <c r="Q12" s="152">
        <v>3</v>
      </c>
      <c r="R12" s="152">
        <v>4</v>
      </c>
      <c r="S12" s="152">
        <v>4</v>
      </c>
      <c r="T12" s="152">
        <v>4</v>
      </c>
      <c r="U12" s="152">
        <v>3</v>
      </c>
      <c r="V12" s="152">
        <v>5</v>
      </c>
      <c r="W12" s="152">
        <v>4</v>
      </c>
      <c r="X12" s="155">
        <f>SUM(O12:W12)</f>
        <v>36</v>
      </c>
      <c r="Y12" s="154">
        <f>SUM(N12,X12)</f>
        <v>72</v>
      </c>
      <c r="Z12" s="156">
        <f>MIN(Z13:Z60)</f>
        <v>0</v>
      </c>
      <c r="AA12" s="157">
        <v>69</v>
      </c>
      <c r="AB12" s="157">
        <v>65.3</v>
      </c>
      <c r="AC12" s="182"/>
      <c r="AD12" s="182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</row>
    <row r="13" spans="1:49" ht="13.65" customHeight="1" x14ac:dyDescent="0.25">
      <c r="A13" s="235" t="s">
        <v>75</v>
      </c>
      <c r="B13" s="272"/>
      <c r="C13" s="273"/>
      <c r="D13" s="257"/>
      <c r="E13" s="163">
        <v>11</v>
      </c>
      <c r="F13" s="164">
        <v>9</v>
      </c>
      <c r="G13" s="163">
        <v>7</v>
      </c>
      <c r="H13" s="163">
        <v>17</v>
      </c>
      <c r="I13" s="163">
        <v>1</v>
      </c>
      <c r="J13" s="163">
        <v>5</v>
      </c>
      <c r="K13" s="163">
        <v>13</v>
      </c>
      <c r="L13" s="163">
        <v>3</v>
      </c>
      <c r="M13" s="163">
        <v>15</v>
      </c>
      <c r="N13" s="165"/>
      <c r="O13" s="166">
        <v>8</v>
      </c>
      <c r="P13" s="163">
        <v>16</v>
      </c>
      <c r="Q13" s="163">
        <v>12</v>
      </c>
      <c r="R13" s="166">
        <v>6</v>
      </c>
      <c r="S13" s="163">
        <v>4</v>
      </c>
      <c r="T13" s="163">
        <v>18</v>
      </c>
      <c r="U13" s="163">
        <v>14</v>
      </c>
      <c r="V13" s="163">
        <v>2</v>
      </c>
      <c r="W13" s="163">
        <v>10</v>
      </c>
      <c r="X13" s="258"/>
      <c r="Y13" s="259"/>
      <c r="Z13" s="274"/>
      <c r="AA13" s="261"/>
      <c r="AB13" s="262"/>
      <c r="AC13" s="182"/>
      <c r="AD13" s="182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</row>
    <row r="14" spans="1:49" ht="13.65" customHeight="1" x14ac:dyDescent="0.25">
      <c r="A14" s="235" t="s">
        <v>149</v>
      </c>
      <c r="B14" s="275" t="s">
        <v>147</v>
      </c>
      <c r="C14" s="208">
        <v>120</v>
      </c>
      <c r="D14" s="209">
        <v>125</v>
      </c>
      <c r="E14" s="210">
        <v>3</v>
      </c>
      <c r="F14" s="211">
        <v>7</v>
      </c>
      <c r="G14" s="210">
        <v>9</v>
      </c>
      <c r="H14" s="210">
        <v>15</v>
      </c>
      <c r="I14" s="210">
        <v>1</v>
      </c>
      <c r="J14" s="210">
        <v>11</v>
      </c>
      <c r="K14" s="210">
        <v>13</v>
      </c>
      <c r="L14" s="210">
        <v>5</v>
      </c>
      <c r="M14" s="210">
        <v>17</v>
      </c>
      <c r="N14" s="212"/>
      <c r="O14" s="210">
        <v>2</v>
      </c>
      <c r="P14" s="210">
        <v>14</v>
      </c>
      <c r="Q14" s="210">
        <v>10</v>
      </c>
      <c r="R14" s="210">
        <v>8</v>
      </c>
      <c r="S14" s="210">
        <v>6</v>
      </c>
      <c r="T14" s="210">
        <v>16</v>
      </c>
      <c r="U14" s="210">
        <v>18</v>
      </c>
      <c r="V14" s="210">
        <v>4</v>
      </c>
      <c r="W14" s="210">
        <v>12</v>
      </c>
      <c r="X14" s="258"/>
      <c r="Y14" s="259"/>
      <c r="Z14" s="260"/>
      <c r="AA14" s="213">
        <v>69</v>
      </c>
      <c r="AB14" s="205">
        <v>70.8</v>
      </c>
      <c r="AC14" s="182"/>
      <c r="AD14" s="182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</row>
    <row r="15" spans="1:49" ht="13.65" customHeight="1" x14ac:dyDescent="0.25">
      <c r="A15" s="235" t="s">
        <v>150</v>
      </c>
      <c r="B15" s="276">
        <v>70</v>
      </c>
      <c r="C15" s="277">
        <v>116</v>
      </c>
      <c r="D15" s="277">
        <v>110</v>
      </c>
      <c r="E15" s="278">
        <v>4</v>
      </c>
      <c r="F15" s="279">
        <v>3</v>
      </c>
      <c r="G15" s="279">
        <v>5</v>
      </c>
      <c r="H15" s="279">
        <v>4</v>
      </c>
      <c r="I15" s="279">
        <v>4</v>
      </c>
      <c r="J15" s="279">
        <v>3</v>
      </c>
      <c r="K15" s="279">
        <v>4</v>
      </c>
      <c r="L15" s="279">
        <v>5</v>
      </c>
      <c r="M15" s="279">
        <v>3</v>
      </c>
      <c r="N15" s="279">
        <v>35</v>
      </c>
      <c r="O15" s="279">
        <v>3</v>
      </c>
      <c r="P15" s="279">
        <v>4</v>
      </c>
      <c r="Q15" s="279">
        <v>4</v>
      </c>
      <c r="R15" s="279">
        <v>3</v>
      </c>
      <c r="S15" s="279">
        <v>3</v>
      </c>
      <c r="T15" s="227">
        <v>5</v>
      </c>
      <c r="U15" s="279">
        <v>4</v>
      </c>
      <c r="V15" s="279">
        <v>5</v>
      </c>
      <c r="W15" s="279">
        <v>4</v>
      </c>
      <c r="X15" s="279">
        <v>35</v>
      </c>
      <c r="Y15" s="279">
        <v>70</v>
      </c>
      <c r="Z15" s="156">
        <f>MIN(Z16:Z63)</f>
        <v>0</v>
      </c>
      <c r="AA15" s="280">
        <v>65.8</v>
      </c>
      <c r="AB15" s="280">
        <v>62.7</v>
      </c>
      <c r="AC15" s="182"/>
      <c r="AD15" s="182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</row>
    <row r="16" spans="1:49" ht="13.65" customHeight="1" x14ac:dyDescent="0.25">
      <c r="A16" s="281" t="s">
        <v>151</v>
      </c>
      <c r="B16" s="282"/>
      <c r="C16" s="283"/>
      <c r="D16" s="284"/>
      <c r="E16" s="285">
        <v>14</v>
      </c>
      <c r="F16" s="286">
        <v>10</v>
      </c>
      <c r="G16" s="286">
        <v>8</v>
      </c>
      <c r="H16" s="286">
        <v>6</v>
      </c>
      <c r="I16" s="286">
        <v>18</v>
      </c>
      <c r="J16" s="286">
        <v>2</v>
      </c>
      <c r="K16" s="286">
        <v>12</v>
      </c>
      <c r="L16" s="286">
        <v>4</v>
      </c>
      <c r="M16" s="286">
        <v>16</v>
      </c>
      <c r="N16" s="286"/>
      <c r="O16" s="286">
        <v>15</v>
      </c>
      <c r="P16" s="286">
        <v>17</v>
      </c>
      <c r="Q16" s="286">
        <v>5</v>
      </c>
      <c r="R16" s="286">
        <v>13</v>
      </c>
      <c r="S16" s="286">
        <v>11</v>
      </c>
      <c r="T16" s="287">
        <v>7</v>
      </c>
      <c r="U16" s="286">
        <v>1</v>
      </c>
      <c r="V16" s="286">
        <v>9</v>
      </c>
      <c r="W16" s="286">
        <v>3</v>
      </c>
      <c r="X16" s="288"/>
      <c r="Y16" s="289"/>
      <c r="Z16" s="290"/>
      <c r="AA16" s="261"/>
      <c r="AB16" s="291"/>
      <c r="AC16" s="182"/>
      <c r="AD16" s="182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</row>
    <row r="17" spans="1:49" ht="13.65" customHeight="1" x14ac:dyDescent="0.25">
      <c r="A17" s="281" t="s">
        <v>150</v>
      </c>
      <c r="B17" s="292" t="s">
        <v>147</v>
      </c>
      <c r="C17" s="139">
        <v>117</v>
      </c>
      <c r="D17" s="140">
        <v>112</v>
      </c>
      <c r="E17" s="141">
        <v>3</v>
      </c>
      <c r="F17" s="141">
        <v>11</v>
      </c>
      <c r="G17" s="141">
        <v>3</v>
      </c>
      <c r="H17" s="141">
        <v>15</v>
      </c>
      <c r="I17" s="141">
        <v>5</v>
      </c>
      <c r="J17" s="141">
        <v>17</v>
      </c>
      <c r="K17" s="141">
        <v>1</v>
      </c>
      <c r="L17" s="141">
        <v>7</v>
      </c>
      <c r="M17" s="141">
        <v>9</v>
      </c>
      <c r="N17" s="142"/>
      <c r="O17" s="141">
        <v>10</v>
      </c>
      <c r="P17" s="141">
        <v>2</v>
      </c>
      <c r="Q17" s="141">
        <v>12</v>
      </c>
      <c r="R17" s="141">
        <v>16</v>
      </c>
      <c r="S17" s="141">
        <v>8</v>
      </c>
      <c r="T17" s="141">
        <v>6</v>
      </c>
      <c r="U17" s="141">
        <v>4</v>
      </c>
      <c r="V17" s="141">
        <v>18</v>
      </c>
      <c r="W17" s="141">
        <v>14</v>
      </c>
      <c r="X17" s="252"/>
      <c r="Y17" s="293"/>
      <c r="Z17" s="294"/>
      <c r="AA17" s="145">
        <v>70.400000000000006</v>
      </c>
      <c r="AB17" s="146">
        <v>65.599999999999994</v>
      </c>
      <c r="AC17" s="182"/>
      <c r="AD17" s="182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</row>
    <row r="18" spans="1:49" ht="13.65" customHeight="1" x14ac:dyDescent="0.25">
      <c r="A18" s="235" t="s">
        <v>152</v>
      </c>
      <c r="B18" s="214">
        <v>71</v>
      </c>
      <c r="C18" s="207">
        <v>123</v>
      </c>
      <c r="D18" s="151">
        <v>118</v>
      </c>
      <c r="E18" s="152">
        <v>4</v>
      </c>
      <c r="F18" s="153">
        <v>4</v>
      </c>
      <c r="G18" s="152">
        <v>3</v>
      </c>
      <c r="H18" s="152">
        <v>4</v>
      </c>
      <c r="I18" s="152">
        <v>3</v>
      </c>
      <c r="J18" s="152">
        <v>5</v>
      </c>
      <c r="K18" s="152">
        <v>4</v>
      </c>
      <c r="L18" s="152">
        <v>3</v>
      </c>
      <c r="M18" s="152">
        <v>4</v>
      </c>
      <c r="N18" s="154">
        <f>SUM(E18:M18)</f>
        <v>34</v>
      </c>
      <c r="O18" s="152">
        <v>5</v>
      </c>
      <c r="P18" s="152">
        <v>3</v>
      </c>
      <c r="Q18" s="152">
        <v>4</v>
      </c>
      <c r="R18" s="152">
        <v>4</v>
      </c>
      <c r="S18" s="152">
        <v>5</v>
      </c>
      <c r="T18" s="152">
        <v>5</v>
      </c>
      <c r="U18" s="152">
        <v>3</v>
      </c>
      <c r="V18" s="152">
        <v>4</v>
      </c>
      <c r="W18" s="152">
        <v>4</v>
      </c>
      <c r="X18" s="155">
        <f>SUM(O18:W18)</f>
        <v>37</v>
      </c>
      <c r="Y18" s="154">
        <f>SUM(N18,X18)</f>
        <v>71</v>
      </c>
      <c r="Z18" s="156">
        <f>MIN(Z19:Z63)</f>
        <v>0</v>
      </c>
      <c r="AA18" s="157">
        <v>68.3</v>
      </c>
      <c r="AB18" s="157">
        <v>64.400000000000006</v>
      </c>
      <c r="AC18" s="182"/>
      <c r="AD18" s="182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</row>
    <row r="19" spans="1:49" ht="13.65" customHeight="1" x14ac:dyDescent="0.25">
      <c r="A19" s="235" t="s">
        <v>152</v>
      </c>
      <c r="B19" s="272"/>
      <c r="C19" s="273"/>
      <c r="D19" s="257"/>
      <c r="E19" s="163">
        <v>13</v>
      </c>
      <c r="F19" s="164">
        <v>5</v>
      </c>
      <c r="G19" s="163">
        <v>15</v>
      </c>
      <c r="H19" s="163">
        <v>3</v>
      </c>
      <c r="I19" s="163">
        <v>17</v>
      </c>
      <c r="J19" s="163">
        <v>1</v>
      </c>
      <c r="K19" s="163">
        <v>11</v>
      </c>
      <c r="L19" s="163">
        <v>9</v>
      </c>
      <c r="M19" s="163">
        <v>7</v>
      </c>
      <c r="N19" s="165"/>
      <c r="O19" s="166">
        <v>8</v>
      </c>
      <c r="P19" s="163">
        <v>18</v>
      </c>
      <c r="Q19" s="163">
        <v>10</v>
      </c>
      <c r="R19" s="166">
        <v>12</v>
      </c>
      <c r="S19" s="163">
        <v>2</v>
      </c>
      <c r="T19" s="163">
        <v>4</v>
      </c>
      <c r="U19" s="163">
        <v>14</v>
      </c>
      <c r="V19" s="163">
        <v>6</v>
      </c>
      <c r="W19" s="163">
        <v>16</v>
      </c>
      <c r="X19" s="258"/>
      <c r="Y19" s="259"/>
      <c r="Z19" s="274"/>
      <c r="AA19" s="261"/>
      <c r="AB19" s="262"/>
      <c r="AC19" s="182"/>
      <c r="AD19" s="182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</row>
    <row r="20" spans="1:49" ht="13.65" customHeight="1" x14ac:dyDescent="0.25">
      <c r="A20" s="281" t="s">
        <v>152</v>
      </c>
      <c r="B20" s="292" t="s">
        <v>147</v>
      </c>
      <c r="C20" s="139">
        <v>121</v>
      </c>
      <c r="D20" s="140">
        <v>124</v>
      </c>
      <c r="E20" s="141">
        <v>11</v>
      </c>
      <c r="F20" s="141">
        <v>7</v>
      </c>
      <c r="G20" s="141">
        <v>17</v>
      </c>
      <c r="H20" s="141">
        <v>3</v>
      </c>
      <c r="I20" s="141">
        <v>15</v>
      </c>
      <c r="J20" s="141">
        <v>1</v>
      </c>
      <c r="K20" s="141">
        <v>9</v>
      </c>
      <c r="L20" s="141">
        <v>13</v>
      </c>
      <c r="M20" s="141">
        <v>5</v>
      </c>
      <c r="N20" s="142"/>
      <c r="O20" s="141">
        <v>8</v>
      </c>
      <c r="P20" s="141">
        <v>18</v>
      </c>
      <c r="Q20" s="141">
        <v>10</v>
      </c>
      <c r="R20" s="141">
        <v>12</v>
      </c>
      <c r="S20" s="141">
        <v>2</v>
      </c>
      <c r="T20" s="141">
        <v>4</v>
      </c>
      <c r="U20" s="141">
        <v>14</v>
      </c>
      <c r="V20" s="141">
        <v>6</v>
      </c>
      <c r="W20" s="141">
        <v>16</v>
      </c>
      <c r="X20" s="252"/>
      <c r="Y20" s="293"/>
      <c r="Z20" s="294"/>
      <c r="AA20" s="145">
        <v>69.099999999999994</v>
      </c>
      <c r="AB20" s="146">
        <v>69.8</v>
      </c>
      <c r="AC20" s="182"/>
      <c r="AD20" s="182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</row>
    <row r="21" spans="1:49" ht="13.65" customHeight="1" x14ac:dyDescent="0.25">
      <c r="A21" s="235" t="s">
        <v>77</v>
      </c>
      <c r="B21" s="214">
        <v>72</v>
      </c>
      <c r="C21" s="207">
        <v>125</v>
      </c>
      <c r="D21" s="151">
        <v>119</v>
      </c>
      <c r="E21" s="152">
        <v>4</v>
      </c>
      <c r="F21" s="153">
        <v>4</v>
      </c>
      <c r="G21" s="152">
        <v>4</v>
      </c>
      <c r="H21" s="152">
        <v>5</v>
      </c>
      <c r="I21" s="152">
        <v>3</v>
      </c>
      <c r="J21" s="152">
        <v>5</v>
      </c>
      <c r="K21" s="152">
        <v>3</v>
      </c>
      <c r="L21" s="152">
        <v>4</v>
      </c>
      <c r="M21" s="152">
        <v>4</v>
      </c>
      <c r="N21" s="154">
        <f>SUM(E21:M21)</f>
        <v>36</v>
      </c>
      <c r="O21" s="152">
        <v>4</v>
      </c>
      <c r="P21" s="152">
        <v>4</v>
      </c>
      <c r="Q21" s="152">
        <v>4</v>
      </c>
      <c r="R21" s="152">
        <v>3</v>
      </c>
      <c r="S21" s="152">
        <v>5</v>
      </c>
      <c r="T21" s="152">
        <v>4</v>
      </c>
      <c r="U21" s="152">
        <v>3</v>
      </c>
      <c r="V21" s="152">
        <v>4</v>
      </c>
      <c r="W21" s="152">
        <v>5</v>
      </c>
      <c r="X21" s="155">
        <f>SUM(O21:W21)</f>
        <v>36</v>
      </c>
      <c r="Y21" s="154">
        <f>SUM(N21,X21)</f>
        <v>72</v>
      </c>
      <c r="Z21" s="156">
        <f>MIN(Z22:Z66)</f>
        <v>0</v>
      </c>
      <c r="AA21" s="157">
        <v>69.2</v>
      </c>
      <c r="AB21" s="157">
        <v>66.3</v>
      </c>
      <c r="AC21" s="182"/>
      <c r="AD21" s="182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</row>
    <row r="22" spans="1:49" ht="13.65" customHeight="1" x14ac:dyDescent="0.25">
      <c r="A22" s="235" t="s">
        <v>77</v>
      </c>
      <c r="B22" s="272"/>
      <c r="C22" s="273"/>
      <c r="D22" s="257"/>
      <c r="E22" s="163">
        <v>15</v>
      </c>
      <c r="F22" s="164">
        <v>7</v>
      </c>
      <c r="G22" s="163">
        <v>1</v>
      </c>
      <c r="H22" s="163">
        <v>3</v>
      </c>
      <c r="I22" s="163">
        <v>9</v>
      </c>
      <c r="J22" s="163">
        <v>17</v>
      </c>
      <c r="K22" s="163">
        <v>13</v>
      </c>
      <c r="L22" s="163">
        <v>5</v>
      </c>
      <c r="M22" s="163">
        <v>11</v>
      </c>
      <c r="N22" s="165"/>
      <c r="O22" s="166">
        <v>10</v>
      </c>
      <c r="P22" s="163">
        <v>6</v>
      </c>
      <c r="Q22" s="163">
        <v>4</v>
      </c>
      <c r="R22" s="166">
        <v>12</v>
      </c>
      <c r="S22" s="163">
        <v>16</v>
      </c>
      <c r="T22" s="163">
        <v>8</v>
      </c>
      <c r="U22" s="163">
        <v>14</v>
      </c>
      <c r="V22" s="163">
        <v>2</v>
      </c>
      <c r="W22" s="163">
        <v>18</v>
      </c>
      <c r="X22" s="258"/>
      <c r="Y22" s="259"/>
      <c r="Z22" s="274"/>
      <c r="AA22" s="261"/>
      <c r="AB22" s="262"/>
      <c r="AC22" s="182"/>
      <c r="AD22" s="182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</row>
    <row r="23" spans="1:49" ht="13.65" customHeight="1" x14ac:dyDescent="0.25">
      <c r="A23" s="281" t="s">
        <v>77</v>
      </c>
      <c r="B23" s="292" t="s">
        <v>147</v>
      </c>
      <c r="C23" s="139">
        <v>124</v>
      </c>
      <c r="D23" s="140">
        <v>128</v>
      </c>
      <c r="E23" s="141">
        <v>13</v>
      </c>
      <c r="F23" s="141">
        <v>7</v>
      </c>
      <c r="G23" s="141">
        <v>11</v>
      </c>
      <c r="H23" s="141">
        <v>1</v>
      </c>
      <c r="I23" s="141">
        <v>15</v>
      </c>
      <c r="J23" s="141">
        <v>3</v>
      </c>
      <c r="K23" s="141">
        <v>17</v>
      </c>
      <c r="L23" s="141">
        <v>5</v>
      </c>
      <c r="M23" s="141">
        <v>9</v>
      </c>
      <c r="N23" s="142"/>
      <c r="O23" s="141">
        <v>18</v>
      </c>
      <c r="P23" s="141">
        <v>12</v>
      </c>
      <c r="Q23" s="141">
        <v>8</v>
      </c>
      <c r="R23" s="141">
        <v>16</v>
      </c>
      <c r="S23" s="141">
        <v>4</v>
      </c>
      <c r="T23" s="141">
        <v>10</v>
      </c>
      <c r="U23" s="141">
        <v>14</v>
      </c>
      <c r="V23" s="141">
        <v>6</v>
      </c>
      <c r="W23" s="141">
        <v>2</v>
      </c>
      <c r="X23" s="252"/>
      <c r="Y23" s="293"/>
      <c r="Z23" s="294"/>
      <c r="AA23" s="145">
        <v>70</v>
      </c>
      <c r="AB23" s="146">
        <v>71.900000000000006</v>
      </c>
      <c r="AC23" s="182"/>
      <c r="AD23" s="182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</row>
    <row r="24" spans="1:49" ht="13.65" customHeight="1" x14ac:dyDescent="0.25">
      <c r="A24" s="235" t="s">
        <v>165</v>
      </c>
      <c r="B24" s="214">
        <v>72</v>
      </c>
      <c r="C24" s="207">
        <v>126</v>
      </c>
      <c r="D24" s="151">
        <v>112</v>
      </c>
      <c r="E24" s="152">
        <v>4</v>
      </c>
      <c r="F24" s="153">
        <v>5</v>
      </c>
      <c r="G24" s="152">
        <v>3</v>
      </c>
      <c r="H24" s="152">
        <v>5</v>
      </c>
      <c r="I24" s="152">
        <v>3</v>
      </c>
      <c r="J24" s="152">
        <v>4</v>
      </c>
      <c r="K24" s="152">
        <v>4</v>
      </c>
      <c r="L24" s="152">
        <v>5</v>
      </c>
      <c r="M24" s="152">
        <v>3</v>
      </c>
      <c r="N24" s="154">
        <f>SUM(E24:M24)</f>
        <v>36</v>
      </c>
      <c r="O24" s="152">
        <v>4</v>
      </c>
      <c r="P24" s="152">
        <v>3</v>
      </c>
      <c r="Q24" s="152">
        <v>4</v>
      </c>
      <c r="R24" s="152">
        <v>4</v>
      </c>
      <c r="S24" s="152">
        <v>5</v>
      </c>
      <c r="T24" s="152">
        <v>4</v>
      </c>
      <c r="U24" s="152">
        <v>4</v>
      </c>
      <c r="V24" s="152">
        <v>3</v>
      </c>
      <c r="W24" s="152">
        <v>5</v>
      </c>
      <c r="X24" s="155">
        <f>SUM(O24:W24)</f>
        <v>36</v>
      </c>
      <c r="Y24" s="154">
        <f>SUM(N24,X24)</f>
        <v>72</v>
      </c>
      <c r="Z24" s="156">
        <f>MIN(Z27:Z69)</f>
        <v>0</v>
      </c>
      <c r="AA24" s="157">
        <v>69.400000000000006</v>
      </c>
      <c r="AB24" s="157">
        <v>66.7</v>
      </c>
      <c r="AC24" s="182"/>
      <c r="AD24" s="182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</row>
    <row r="25" spans="1:49" ht="13.65" customHeight="1" x14ac:dyDescent="0.25">
      <c r="A25" s="235" t="s">
        <v>58</v>
      </c>
      <c r="B25" s="255"/>
      <c r="C25" s="256"/>
      <c r="D25" s="257"/>
      <c r="E25" s="163">
        <v>11</v>
      </c>
      <c r="F25" s="164">
        <v>7</v>
      </c>
      <c r="G25" s="163">
        <v>17</v>
      </c>
      <c r="H25" s="163">
        <v>5</v>
      </c>
      <c r="I25" s="163">
        <v>13</v>
      </c>
      <c r="J25" s="163">
        <v>3</v>
      </c>
      <c r="K25" s="163">
        <v>1</v>
      </c>
      <c r="L25" s="163">
        <v>9</v>
      </c>
      <c r="M25" s="163">
        <v>15</v>
      </c>
      <c r="N25" s="165"/>
      <c r="O25" s="166">
        <v>2</v>
      </c>
      <c r="P25" s="163">
        <v>16</v>
      </c>
      <c r="Q25" s="163">
        <v>8</v>
      </c>
      <c r="R25" s="166">
        <v>18</v>
      </c>
      <c r="S25" s="163">
        <v>4</v>
      </c>
      <c r="T25" s="163">
        <v>10</v>
      </c>
      <c r="U25" s="163">
        <v>6</v>
      </c>
      <c r="V25" s="163">
        <v>14</v>
      </c>
      <c r="W25" s="163">
        <v>12</v>
      </c>
      <c r="X25" s="258"/>
      <c r="Y25" s="259"/>
      <c r="Z25" s="274"/>
      <c r="AA25" s="261"/>
      <c r="AB25" s="262"/>
      <c r="AC25" s="182"/>
      <c r="AD25" s="182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</row>
    <row r="26" spans="1:49" ht="13.65" customHeight="1" x14ac:dyDescent="0.25">
      <c r="A26" s="235" t="s">
        <v>165</v>
      </c>
      <c r="B26" s="275" t="s">
        <v>147</v>
      </c>
      <c r="C26" s="208">
        <v>119</v>
      </c>
      <c r="D26" s="209">
        <v>125</v>
      </c>
      <c r="E26" s="210">
        <v>11</v>
      </c>
      <c r="F26" s="211">
        <v>3</v>
      </c>
      <c r="G26" s="210">
        <v>17</v>
      </c>
      <c r="H26" s="210">
        <v>9</v>
      </c>
      <c r="I26" s="210">
        <v>15</v>
      </c>
      <c r="J26" s="210">
        <v>7</v>
      </c>
      <c r="K26" s="210">
        <v>1</v>
      </c>
      <c r="L26" s="210">
        <v>5</v>
      </c>
      <c r="M26" s="210">
        <v>13</v>
      </c>
      <c r="N26" s="212"/>
      <c r="O26" s="210">
        <v>2</v>
      </c>
      <c r="P26" s="210">
        <v>18</v>
      </c>
      <c r="Q26" s="210">
        <v>10</v>
      </c>
      <c r="R26" s="210">
        <v>16</v>
      </c>
      <c r="S26" s="210">
        <v>6</v>
      </c>
      <c r="T26" s="210">
        <v>8</v>
      </c>
      <c r="U26" s="210">
        <v>12</v>
      </c>
      <c r="V26" s="210">
        <v>14</v>
      </c>
      <c r="W26" s="210">
        <v>4</v>
      </c>
      <c r="X26" s="258"/>
      <c r="Y26" s="259"/>
      <c r="Z26" s="260"/>
      <c r="AA26" s="213" t="s">
        <v>20</v>
      </c>
      <c r="AB26" s="205">
        <v>72.099999999999994</v>
      </c>
      <c r="AC26" s="182"/>
      <c r="AD26" s="182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</row>
    <row r="27" spans="1:49" ht="13.65" customHeight="1" x14ac:dyDescent="0.25">
      <c r="A27" s="235" t="s">
        <v>58</v>
      </c>
      <c r="B27" s="295" t="s">
        <v>141</v>
      </c>
      <c r="C27" s="273"/>
      <c r="D27" s="257"/>
      <c r="E27" s="233">
        <v>9</v>
      </c>
      <c r="F27" s="234">
        <v>5</v>
      </c>
      <c r="G27" s="233">
        <v>17</v>
      </c>
      <c r="H27" s="233">
        <v>7</v>
      </c>
      <c r="I27" s="233">
        <v>15</v>
      </c>
      <c r="J27" s="233">
        <v>3</v>
      </c>
      <c r="K27" s="233">
        <v>1</v>
      </c>
      <c r="L27" s="233">
        <v>11</v>
      </c>
      <c r="M27" s="233">
        <v>13</v>
      </c>
      <c r="N27" s="233"/>
      <c r="O27" s="233">
        <v>2</v>
      </c>
      <c r="P27" s="233">
        <v>18</v>
      </c>
      <c r="Q27" s="233">
        <v>4</v>
      </c>
      <c r="R27" s="233">
        <v>16</v>
      </c>
      <c r="S27" s="233">
        <v>6</v>
      </c>
      <c r="T27" s="233">
        <v>10</v>
      </c>
      <c r="U27" s="233">
        <v>12</v>
      </c>
      <c r="V27" s="233">
        <v>14</v>
      </c>
      <c r="W27" s="233">
        <v>8</v>
      </c>
      <c r="X27" s="258"/>
      <c r="Y27" s="259"/>
      <c r="Z27" s="274"/>
      <c r="AA27" s="261"/>
      <c r="AB27" s="262"/>
      <c r="AC27" s="182"/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</row>
    <row r="28" spans="1:49" ht="13.65" customHeight="1" x14ac:dyDescent="0.25">
      <c r="A28" s="235" t="s">
        <v>153</v>
      </c>
      <c r="B28" s="296">
        <v>72</v>
      </c>
      <c r="C28" s="297">
        <v>115</v>
      </c>
      <c r="D28" s="151">
        <v>110</v>
      </c>
      <c r="E28" s="152">
        <v>4</v>
      </c>
      <c r="F28" s="153">
        <v>4</v>
      </c>
      <c r="G28" s="152">
        <v>4</v>
      </c>
      <c r="H28" s="152">
        <v>3</v>
      </c>
      <c r="I28" s="152">
        <v>4</v>
      </c>
      <c r="J28" s="152">
        <v>5</v>
      </c>
      <c r="K28" s="152">
        <v>3</v>
      </c>
      <c r="L28" s="152">
        <v>4</v>
      </c>
      <c r="M28" s="152">
        <v>5</v>
      </c>
      <c r="N28" s="154">
        <v>36</v>
      </c>
      <c r="O28" s="152">
        <v>4</v>
      </c>
      <c r="P28" s="152">
        <v>4</v>
      </c>
      <c r="Q28" s="152">
        <v>4</v>
      </c>
      <c r="R28" s="152">
        <v>5</v>
      </c>
      <c r="S28" s="152">
        <v>3</v>
      </c>
      <c r="T28" s="152">
        <v>4</v>
      </c>
      <c r="U28" s="152">
        <v>5</v>
      </c>
      <c r="V28" s="152">
        <v>3</v>
      </c>
      <c r="W28" s="152">
        <v>4</v>
      </c>
      <c r="X28" s="155">
        <v>36</v>
      </c>
      <c r="Y28" s="298">
        <v>72</v>
      </c>
      <c r="Z28" s="299"/>
      <c r="AA28" s="300">
        <v>69.7</v>
      </c>
      <c r="AB28" s="301">
        <v>67.599999999999994</v>
      </c>
      <c r="AC28" s="182"/>
      <c r="AD28" s="182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</row>
    <row r="29" spans="1:49" ht="13.65" customHeight="1" x14ac:dyDescent="0.25">
      <c r="A29" s="235" t="s">
        <v>153</v>
      </c>
      <c r="B29" s="296"/>
      <c r="C29" s="302"/>
      <c r="D29" s="257"/>
      <c r="E29" s="163">
        <v>7</v>
      </c>
      <c r="F29" s="164">
        <v>3</v>
      </c>
      <c r="G29" s="163">
        <v>1</v>
      </c>
      <c r="H29" s="163">
        <v>9</v>
      </c>
      <c r="I29" s="163">
        <v>13</v>
      </c>
      <c r="J29" s="163">
        <v>15</v>
      </c>
      <c r="K29" s="163">
        <v>17</v>
      </c>
      <c r="L29" s="163">
        <v>5</v>
      </c>
      <c r="M29" s="163">
        <v>11</v>
      </c>
      <c r="N29" s="165"/>
      <c r="O29" s="166">
        <v>6</v>
      </c>
      <c r="P29" s="163">
        <v>2</v>
      </c>
      <c r="Q29" s="163">
        <v>16</v>
      </c>
      <c r="R29" s="166">
        <v>18</v>
      </c>
      <c r="S29" s="163">
        <v>8</v>
      </c>
      <c r="T29" s="163">
        <v>4</v>
      </c>
      <c r="U29" s="163">
        <v>10</v>
      </c>
      <c r="V29" s="163">
        <v>12</v>
      </c>
      <c r="W29" s="163">
        <v>14</v>
      </c>
      <c r="X29" s="258"/>
      <c r="Y29" s="243"/>
      <c r="Z29" s="274"/>
      <c r="AA29" s="303"/>
      <c r="AB29" s="304"/>
      <c r="AC29" s="182"/>
      <c r="AD29" s="182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</row>
    <row r="30" spans="1:49" s="189" customFormat="1" ht="13.65" customHeight="1" x14ac:dyDescent="0.25">
      <c r="A30" s="235" t="s">
        <v>153</v>
      </c>
      <c r="B30" s="275" t="s">
        <v>147</v>
      </c>
      <c r="C30" s="208">
        <v>107</v>
      </c>
      <c r="D30" s="209">
        <v>113</v>
      </c>
      <c r="E30" s="210">
        <v>7</v>
      </c>
      <c r="F30" s="211">
        <v>3</v>
      </c>
      <c r="G30" s="210">
        <v>1</v>
      </c>
      <c r="H30" s="210">
        <v>9</v>
      </c>
      <c r="I30" s="210">
        <v>13</v>
      </c>
      <c r="J30" s="210">
        <v>15</v>
      </c>
      <c r="K30" s="210">
        <v>17</v>
      </c>
      <c r="L30" s="210">
        <v>5</v>
      </c>
      <c r="M30" s="210">
        <v>11</v>
      </c>
      <c r="N30" s="212"/>
      <c r="O30" s="210">
        <v>6</v>
      </c>
      <c r="P30" s="210">
        <v>2</v>
      </c>
      <c r="Q30" s="210">
        <v>16</v>
      </c>
      <c r="R30" s="210">
        <v>18</v>
      </c>
      <c r="S30" s="210">
        <v>8</v>
      </c>
      <c r="T30" s="210">
        <v>4</v>
      </c>
      <c r="U30" s="210">
        <v>10</v>
      </c>
      <c r="V30" s="210">
        <v>12</v>
      </c>
      <c r="W30" s="210">
        <v>14</v>
      </c>
      <c r="X30" s="258"/>
      <c r="Y30" s="259"/>
      <c r="Z30" s="260"/>
      <c r="AA30" s="213">
        <v>68.099999999999994</v>
      </c>
      <c r="AB30" s="205">
        <v>70.7</v>
      </c>
      <c r="AC30" s="182"/>
      <c r="AD30" s="182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</row>
    <row r="31" spans="1:49" ht="13.65" customHeight="1" x14ac:dyDescent="0.25">
      <c r="A31" s="235" t="s">
        <v>78</v>
      </c>
      <c r="B31" s="149">
        <v>71</v>
      </c>
      <c r="C31" s="150">
        <v>126</v>
      </c>
      <c r="D31" s="151">
        <v>116</v>
      </c>
      <c r="E31" s="152">
        <v>4</v>
      </c>
      <c r="F31" s="153">
        <v>3</v>
      </c>
      <c r="G31" s="152">
        <v>4</v>
      </c>
      <c r="H31" s="152">
        <v>5</v>
      </c>
      <c r="I31" s="152">
        <v>3</v>
      </c>
      <c r="J31" s="152">
        <v>4</v>
      </c>
      <c r="K31" s="152">
        <v>5</v>
      </c>
      <c r="L31" s="152">
        <v>4</v>
      </c>
      <c r="M31" s="152">
        <v>4</v>
      </c>
      <c r="N31" s="154">
        <f>SUM(E31:M31)</f>
        <v>36</v>
      </c>
      <c r="O31" s="152">
        <v>4</v>
      </c>
      <c r="P31" s="152">
        <v>5</v>
      </c>
      <c r="Q31" s="152">
        <v>3</v>
      </c>
      <c r="R31" s="152">
        <v>4</v>
      </c>
      <c r="S31" s="152">
        <v>4</v>
      </c>
      <c r="T31" s="152">
        <v>3</v>
      </c>
      <c r="U31" s="152">
        <v>4</v>
      </c>
      <c r="V31" s="152">
        <v>4</v>
      </c>
      <c r="W31" s="152">
        <v>4</v>
      </c>
      <c r="X31" s="155">
        <f>SUM(O31:W31)</f>
        <v>35</v>
      </c>
      <c r="Y31" s="154">
        <f>SUM(N31,X31)</f>
        <v>71</v>
      </c>
      <c r="Z31" s="156">
        <f>MIN(Z32:Z74)</f>
        <v>0</v>
      </c>
      <c r="AA31" s="157">
        <v>69.599999999999994</v>
      </c>
      <c r="AB31" s="157">
        <v>65.099999999999994</v>
      </c>
      <c r="AC31" s="182"/>
      <c r="AD31" s="182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</row>
    <row r="32" spans="1:49" ht="13.65" customHeight="1" x14ac:dyDescent="0.25">
      <c r="A32" s="235" t="s">
        <v>78</v>
      </c>
      <c r="B32" s="305"/>
      <c r="C32" s="306"/>
      <c r="D32" s="269"/>
      <c r="E32" s="217">
        <v>11</v>
      </c>
      <c r="F32" s="218">
        <v>9</v>
      </c>
      <c r="G32" s="217">
        <v>3</v>
      </c>
      <c r="H32" s="217">
        <v>7</v>
      </c>
      <c r="I32" s="217">
        <v>17</v>
      </c>
      <c r="J32" s="217">
        <v>15</v>
      </c>
      <c r="K32" s="217">
        <v>1</v>
      </c>
      <c r="L32" s="217">
        <v>13</v>
      </c>
      <c r="M32" s="217">
        <v>5</v>
      </c>
      <c r="N32" s="219"/>
      <c r="O32" s="220">
        <v>6</v>
      </c>
      <c r="P32" s="217">
        <v>2</v>
      </c>
      <c r="Q32" s="217">
        <v>14</v>
      </c>
      <c r="R32" s="220">
        <v>18</v>
      </c>
      <c r="S32" s="217">
        <v>10</v>
      </c>
      <c r="T32" s="217">
        <v>16</v>
      </c>
      <c r="U32" s="217">
        <v>12</v>
      </c>
      <c r="V32" s="217">
        <v>8</v>
      </c>
      <c r="W32" s="217">
        <v>4</v>
      </c>
      <c r="X32" s="270"/>
      <c r="Y32" s="270"/>
      <c r="Z32" s="271"/>
      <c r="AA32" s="262"/>
      <c r="AB32" s="262"/>
      <c r="AC32" s="182"/>
      <c r="AD32" s="182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</row>
    <row r="33" spans="1:49" ht="13.65" customHeight="1" x14ac:dyDescent="0.25">
      <c r="A33" s="235" t="s">
        <v>78</v>
      </c>
      <c r="B33" s="275" t="s">
        <v>147</v>
      </c>
      <c r="C33" s="208">
        <v>119</v>
      </c>
      <c r="D33" s="215">
        <v>119</v>
      </c>
      <c r="E33" s="210">
        <v>7</v>
      </c>
      <c r="F33" s="210">
        <v>13</v>
      </c>
      <c r="G33" s="210">
        <v>1</v>
      </c>
      <c r="H33" s="210">
        <v>3</v>
      </c>
      <c r="I33" s="210">
        <v>17</v>
      </c>
      <c r="J33" s="210">
        <v>9</v>
      </c>
      <c r="K33" s="210">
        <v>15</v>
      </c>
      <c r="L33" s="210">
        <v>11</v>
      </c>
      <c r="M33" s="210">
        <v>5</v>
      </c>
      <c r="N33" s="212"/>
      <c r="O33" s="210">
        <v>4</v>
      </c>
      <c r="P33" s="210">
        <v>2</v>
      </c>
      <c r="Q33" s="210">
        <v>16</v>
      </c>
      <c r="R33" s="210">
        <v>12</v>
      </c>
      <c r="S33" s="210">
        <v>18</v>
      </c>
      <c r="T33" s="210">
        <v>14</v>
      </c>
      <c r="U33" s="210">
        <v>8</v>
      </c>
      <c r="V33" s="210">
        <v>6</v>
      </c>
      <c r="W33" s="216">
        <v>10</v>
      </c>
      <c r="X33" s="258"/>
      <c r="Y33" s="259"/>
      <c r="Z33" s="260"/>
      <c r="AA33" s="204">
        <v>68.900000000000006</v>
      </c>
      <c r="AB33" s="205">
        <v>68.900000000000006</v>
      </c>
      <c r="AC33" s="182"/>
      <c r="AD33" s="182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</row>
    <row r="34" spans="1:49" ht="13.65" customHeight="1" x14ac:dyDescent="0.25">
      <c r="A34" s="235" t="s">
        <v>79</v>
      </c>
      <c r="B34" s="307">
        <v>72</v>
      </c>
      <c r="C34" s="308">
        <v>127</v>
      </c>
      <c r="D34" s="309">
        <v>122</v>
      </c>
      <c r="E34" s="230">
        <v>5</v>
      </c>
      <c r="F34" s="231">
        <v>4</v>
      </c>
      <c r="G34" s="230">
        <v>4</v>
      </c>
      <c r="H34" s="230">
        <v>3</v>
      </c>
      <c r="I34" s="230">
        <v>4</v>
      </c>
      <c r="J34" s="230">
        <v>4</v>
      </c>
      <c r="K34" s="230">
        <v>4</v>
      </c>
      <c r="L34" s="230">
        <v>3</v>
      </c>
      <c r="M34" s="230">
        <v>5</v>
      </c>
      <c r="N34" s="232">
        <v>36</v>
      </c>
      <c r="O34" s="230">
        <v>4</v>
      </c>
      <c r="P34" s="230">
        <v>3</v>
      </c>
      <c r="Q34" s="230">
        <v>4</v>
      </c>
      <c r="R34" s="230">
        <v>4</v>
      </c>
      <c r="S34" s="230">
        <v>5</v>
      </c>
      <c r="T34" s="230">
        <v>3</v>
      </c>
      <c r="U34" s="230">
        <v>5</v>
      </c>
      <c r="V34" s="230">
        <v>4</v>
      </c>
      <c r="W34" s="230">
        <v>4</v>
      </c>
      <c r="X34" s="310">
        <v>36</v>
      </c>
      <c r="Y34" s="310">
        <v>72</v>
      </c>
      <c r="Z34" s="298">
        <v>0</v>
      </c>
      <c r="AA34" s="280">
        <v>70.900000000000006</v>
      </c>
      <c r="AB34" s="280">
        <v>68.8</v>
      </c>
      <c r="AC34" s="182"/>
      <c r="AD34" s="182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</row>
    <row r="35" spans="1:49" ht="13.65" customHeight="1" x14ac:dyDescent="0.25">
      <c r="A35" s="235" t="s">
        <v>79</v>
      </c>
      <c r="B35" s="307"/>
      <c r="C35" s="311"/>
      <c r="D35" s="312"/>
      <c r="E35" s="163">
        <v>15</v>
      </c>
      <c r="F35" s="164">
        <v>1</v>
      </c>
      <c r="G35" s="163">
        <v>5</v>
      </c>
      <c r="H35" s="163">
        <v>13</v>
      </c>
      <c r="I35" s="163">
        <v>3</v>
      </c>
      <c r="J35" s="163">
        <v>7</v>
      </c>
      <c r="K35" s="163">
        <v>9</v>
      </c>
      <c r="L35" s="163">
        <v>17</v>
      </c>
      <c r="M35" s="163">
        <v>11</v>
      </c>
      <c r="N35" s="165"/>
      <c r="O35" s="166">
        <v>8</v>
      </c>
      <c r="P35" s="163">
        <v>14</v>
      </c>
      <c r="Q35" s="163">
        <v>2</v>
      </c>
      <c r="R35" s="166">
        <v>12</v>
      </c>
      <c r="S35" s="163">
        <v>18</v>
      </c>
      <c r="T35" s="163">
        <v>16</v>
      </c>
      <c r="U35" s="163">
        <v>4</v>
      </c>
      <c r="V35" s="163">
        <v>10</v>
      </c>
      <c r="W35" s="163">
        <v>6</v>
      </c>
      <c r="X35" s="239"/>
      <c r="Y35" s="239"/>
      <c r="Z35" s="313"/>
      <c r="AA35" s="314"/>
      <c r="AB35" s="314"/>
      <c r="AC35" s="182"/>
      <c r="AD35" s="182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</row>
    <row r="36" spans="1:49" ht="13.65" customHeight="1" x14ac:dyDescent="0.25">
      <c r="A36" s="235" t="s">
        <v>154</v>
      </c>
      <c r="B36" s="275" t="s">
        <v>147</v>
      </c>
      <c r="C36" s="208">
        <v>124</v>
      </c>
      <c r="D36" s="209">
        <v>131</v>
      </c>
      <c r="E36" s="210">
        <v>3</v>
      </c>
      <c r="F36" s="211">
        <v>5</v>
      </c>
      <c r="G36" s="210">
        <v>9</v>
      </c>
      <c r="H36" s="210">
        <v>15</v>
      </c>
      <c r="I36" s="210">
        <v>7</v>
      </c>
      <c r="J36" s="210">
        <v>11</v>
      </c>
      <c r="K36" s="210">
        <v>13</v>
      </c>
      <c r="L36" s="210">
        <v>17</v>
      </c>
      <c r="M36" s="210">
        <v>1</v>
      </c>
      <c r="N36" s="212"/>
      <c r="O36" s="210">
        <v>8</v>
      </c>
      <c r="P36" s="210">
        <v>16</v>
      </c>
      <c r="Q36" s="210">
        <v>12</v>
      </c>
      <c r="R36" s="210">
        <v>10</v>
      </c>
      <c r="S36" s="210">
        <v>4</v>
      </c>
      <c r="T36" s="210">
        <v>18</v>
      </c>
      <c r="U36" s="210">
        <v>2</v>
      </c>
      <c r="V36" s="210">
        <v>14</v>
      </c>
      <c r="W36" s="210">
        <v>6</v>
      </c>
      <c r="X36" s="258"/>
      <c r="Y36" s="259"/>
      <c r="Z36" s="260"/>
      <c r="AA36" s="213">
        <v>71.900000000000006</v>
      </c>
      <c r="AB36" s="205">
        <v>74.8</v>
      </c>
      <c r="AC36" s="182"/>
      <c r="AD36" s="182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</row>
    <row r="37" spans="1:49" ht="13.65" customHeight="1" x14ac:dyDescent="0.25">
      <c r="A37" s="235" t="s">
        <v>80</v>
      </c>
      <c r="B37" s="149">
        <v>72</v>
      </c>
      <c r="C37" s="150">
        <v>128</v>
      </c>
      <c r="D37" s="151">
        <v>123</v>
      </c>
      <c r="E37" s="152">
        <v>4</v>
      </c>
      <c r="F37" s="153">
        <v>5</v>
      </c>
      <c r="G37" s="152">
        <v>4</v>
      </c>
      <c r="H37" s="152">
        <v>4</v>
      </c>
      <c r="I37" s="152">
        <v>3</v>
      </c>
      <c r="J37" s="152">
        <v>4</v>
      </c>
      <c r="K37" s="152">
        <v>4</v>
      </c>
      <c r="L37" s="152">
        <v>3</v>
      </c>
      <c r="M37" s="152">
        <v>5</v>
      </c>
      <c r="N37" s="154">
        <f>SUM(E37:M37)</f>
        <v>36</v>
      </c>
      <c r="O37" s="152">
        <v>4</v>
      </c>
      <c r="P37" s="152">
        <v>5</v>
      </c>
      <c r="Q37" s="152">
        <v>4</v>
      </c>
      <c r="R37" s="152">
        <v>5</v>
      </c>
      <c r="S37" s="152">
        <v>4</v>
      </c>
      <c r="T37" s="152">
        <v>3</v>
      </c>
      <c r="U37" s="152">
        <v>4</v>
      </c>
      <c r="V37" s="152">
        <v>3</v>
      </c>
      <c r="W37" s="152">
        <v>4</v>
      </c>
      <c r="X37" s="155">
        <f>SUM(O37:W37)</f>
        <v>36</v>
      </c>
      <c r="Y37" s="154">
        <f>SUM(N37,X37)</f>
        <v>72</v>
      </c>
      <c r="Z37" s="156">
        <f>MIN(Z38:Z49)</f>
        <v>0</v>
      </c>
      <c r="AA37" s="157">
        <v>69.400000000000006</v>
      </c>
      <c r="AB37" s="157">
        <v>66.900000000000006</v>
      </c>
      <c r="AC37" s="182"/>
      <c r="AD37" s="182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</row>
    <row r="38" spans="1:49" ht="13.65" customHeight="1" x14ac:dyDescent="0.25">
      <c r="A38" s="235" t="s">
        <v>80</v>
      </c>
      <c r="B38" s="255"/>
      <c r="C38" s="256"/>
      <c r="D38" s="257"/>
      <c r="E38" s="217">
        <v>15</v>
      </c>
      <c r="F38" s="218">
        <v>5</v>
      </c>
      <c r="G38" s="217">
        <v>9</v>
      </c>
      <c r="H38" s="217">
        <v>13</v>
      </c>
      <c r="I38" s="217">
        <v>11</v>
      </c>
      <c r="J38" s="217">
        <v>7</v>
      </c>
      <c r="K38" s="217">
        <v>3</v>
      </c>
      <c r="L38" s="217">
        <v>17</v>
      </c>
      <c r="M38" s="217">
        <v>1</v>
      </c>
      <c r="N38" s="219"/>
      <c r="O38" s="220">
        <v>6</v>
      </c>
      <c r="P38" s="217">
        <v>2</v>
      </c>
      <c r="Q38" s="217">
        <v>18</v>
      </c>
      <c r="R38" s="220">
        <v>8</v>
      </c>
      <c r="S38" s="217">
        <v>16</v>
      </c>
      <c r="T38" s="217">
        <v>12</v>
      </c>
      <c r="U38" s="217">
        <v>4</v>
      </c>
      <c r="V38" s="217">
        <v>14</v>
      </c>
      <c r="W38" s="217">
        <v>10</v>
      </c>
      <c r="X38" s="258"/>
      <c r="Y38" s="259"/>
      <c r="Z38" s="274"/>
      <c r="AA38" s="261"/>
      <c r="AB38" s="262"/>
      <c r="AC38" s="182"/>
      <c r="AD38" s="182"/>
    </row>
    <row r="39" spans="1:49" ht="13.65" customHeight="1" x14ac:dyDescent="0.25">
      <c r="A39" s="235" t="s">
        <v>80</v>
      </c>
      <c r="B39" s="275" t="s">
        <v>147</v>
      </c>
      <c r="C39" s="208">
        <v>122</v>
      </c>
      <c r="D39" s="215">
        <v>127</v>
      </c>
      <c r="E39" s="210">
        <v>11</v>
      </c>
      <c r="F39" s="210">
        <v>5</v>
      </c>
      <c r="G39" s="210">
        <v>9</v>
      </c>
      <c r="H39" s="210">
        <v>13</v>
      </c>
      <c r="I39" s="210">
        <v>17</v>
      </c>
      <c r="J39" s="210">
        <v>1</v>
      </c>
      <c r="K39" s="210">
        <v>7</v>
      </c>
      <c r="L39" s="210">
        <v>15</v>
      </c>
      <c r="M39" s="210">
        <v>3</v>
      </c>
      <c r="N39" s="212"/>
      <c r="O39" s="210">
        <v>4</v>
      </c>
      <c r="P39" s="210">
        <v>2</v>
      </c>
      <c r="Q39" s="210">
        <v>16</v>
      </c>
      <c r="R39" s="210">
        <v>8</v>
      </c>
      <c r="S39" s="210">
        <v>14</v>
      </c>
      <c r="T39" s="210">
        <v>18</v>
      </c>
      <c r="U39" s="210">
        <v>6</v>
      </c>
      <c r="V39" s="210">
        <v>12</v>
      </c>
      <c r="W39" s="210">
        <v>10</v>
      </c>
      <c r="X39" s="258"/>
      <c r="Y39" s="259"/>
      <c r="Z39" s="260"/>
      <c r="AA39" s="204">
        <v>69.3</v>
      </c>
      <c r="AB39" s="205">
        <v>71.599999999999994</v>
      </c>
      <c r="AC39" s="182"/>
      <c r="AD39" s="182"/>
    </row>
    <row r="40" spans="1:49" ht="13.65" customHeight="1" x14ac:dyDescent="0.25">
      <c r="A40" s="235" t="s">
        <v>81</v>
      </c>
      <c r="B40" s="149">
        <v>70</v>
      </c>
      <c r="C40" s="150">
        <v>121</v>
      </c>
      <c r="D40" s="151">
        <v>116</v>
      </c>
      <c r="E40" s="230">
        <v>5</v>
      </c>
      <c r="F40" s="231">
        <v>3</v>
      </c>
      <c r="G40" s="230">
        <v>4</v>
      </c>
      <c r="H40" s="230">
        <v>3</v>
      </c>
      <c r="I40" s="230">
        <v>4</v>
      </c>
      <c r="J40" s="230">
        <v>4</v>
      </c>
      <c r="K40" s="230">
        <v>5</v>
      </c>
      <c r="L40" s="230">
        <v>3</v>
      </c>
      <c r="M40" s="230">
        <v>4</v>
      </c>
      <c r="N40" s="232">
        <f>SUM(E40:M40)</f>
        <v>35</v>
      </c>
      <c r="O40" s="230">
        <v>5</v>
      </c>
      <c r="P40" s="230">
        <v>3</v>
      </c>
      <c r="Q40" s="230">
        <v>4</v>
      </c>
      <c r="R40" s="230">
        <v>3</v>
      </c>
      <c r="S40" s="230">
        <v>4</v>
      </c>
      <c r="T40" s="230">
        <v>4</v>
      </c>
      <c r="U40" s="230">
        <v>3</v>
      </c>
      <c r="V40" s="230">
        <v>4</v>
      </c>
      <c r="W40" s="230">
        <v>5</v>
      </c>
      <c r="X40" s="155">
        <f>SUM(O40:W40)</f>
        <v>35</v>
      </c>
      <c r="Y40" s="154">
        <f>SUM(N40,X40)</f>
        <v>70</v>
      </c>
      <c r="Z40" s="156">
        <f>MIN(Z41:Z75)</f>
        <v>0</v>
      </c>
      <c r="AA40" s="157">
        <v>67.5</v>
      </c>
      <c r="AB40" s="157">
        <v>65.3</v>
      </c>
      <c r="AC40" s="182"/>
      <c r="AD40" s="182"/>
    </row>
    <row r="41" spans="1:49" s="118" customFormat="1" ht="13.65" customHeight="1" x14ac:dyDescent="0.25">
      <c r="A41" s="235" t="s">
        <v>81</v>
      </c>
      <c r="B41" s="272"/>
      <c r="C41" s="273"/>
      <c r="D41" s="257"/>
      <c r="E41" s="163">
        <v>4</v>
      </c>
      <c r="F41" s="164">
        <v>16</v>
      </c>
      <c r="G41" s="163">
        <v>6</v>
      </c>
      <c r="H41" s="163">
        <v>12</v>
      </c>
      <c r="I41" s="163">
        <v>18</v>
      </c>
      <c r="J41" s="163">
        <v>2</v>
      </c>
      <c r="K41" s="163">
        <v>10</v>
      </c>
      <c r="L41" s="163">
        <v>14</v>
      </c>
      <c r="M41" s="163">
        <v>8</v>
      </c>
      <c r="N41" s="165"/>
      <c r="O41" s="166">
        <v>13</v>
      </c>
      <c r="P41" s="163">
        <v>17</v>
      </c>
      <c r="Q41" s="163">
        <v>15</v>
      </c>
      <c r="R41" s="166">
        <v>9</v>
      </c>
      <c r="S41" s="163">
        <v>11</v>
      </c>
      <c r="T41" s="163">
        <v>1</v>
      </c>
      <c r="U41" s="163">
        <v>5</v>
      </c>
      <c r="V41" s="163">
        <v>3</v>
      </c>
      <c r="W41" s="163">
        <v>7</v>
      </c>
      <c r="X41" s="258"/>
      <c r="Y41" s="259"/>
      <c r="Z41" s="274"/>
      <c r="AA41" s="261"/>
      <c r="AB41" s="262"/>
      <c r="AC41" s="182"/>
      <c r="AD41" s="182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</row>
    <row r="42" spans="1:49" s="118" customFormat="1" ht="13.65" customHeight="1" x14ac:dyDescent="0.25">
      <c r="A42" s="235" t="s">
        <v>81</v>
      </c>
      <c r="B42" s="275" t="s">
        <v>147</v>
      </c>
      <c r="C42" s="208">
        <v>124</v>
      </c>
      <c r="D42" s="209">
        <v>127</v>
      </c>
      <c r="E42" s="210">
        <v>8</v>
      </c>
      <c r="F42" s="211">
        <v>18</v>
      </c>
      <c r="G42" s="210">
        <v>2</v>
      </c>
      <c r="H42" s="210">
        <v>16</v>
      </c>
      <c r="I42" s="210">
        <v>12</v>
      </c>
      <c r="J42" s="210">
        <v>6</v>
      </c>
      <c r="K42" s="210">
        <v>4</v>
      </c>
      <c r="L42" s="210">
        <v>14</v>
      </c>
      <c r="M42" s="210">
        <v>10</v>
      </c>
      <c r="N42" s="212"/>
      <c r="O42" s="210">
        <v>11</v>
      </c>
      <c r="P42" s="210">
        <v>17</v>
      </c>
      <c r="Q42" s="210">
        <v>9</v>
      </c>
      <c r="R42" s="210">
        <v>15</v>
      </c>
      <c r="S42" s="210">
        <v>7</v>
      </c>
      <c r="T42" s="210">
        <v>5</v>
      </c>
      <c r="U42" s="210">
        <v>13</v>
      </c>
      <c r="V42" s="210">
        <v>1</v>
      </c>
      <c r="W42" s="210">
        <v>3</v>
      </c>
      <c r="X42" s="258"/>
      <c r="Y42" s="259"/>
      <c r="Z42" s="260"/>
      <c r="AA42" s="213">
        <v>69</v>
      </c>
      <c r="AB42" s="205">
        <v>70.2</v>
      </c>
      <c r="AC42" s="147"/>
      <c r="AD42" s="147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</row>
    <row r="43" spans="1:49" ht="13.65" customHeight="1" x14ac:dyDescent="0.25">
      <c r="A43" s="235" t="s">
        <v>82</v>
      </c>
      <c r="B43" s="214">
        <v>72</v>
      </c>
      <c r="C43" s="207">
        <v>128</v>
      </c>
      <c r="D43" s="151">
        <v>114</v>
      </c>
      <c r="E43" s="152">
        <v>5</v>
      </c>
      <c r="F43" s="153">
        <v>3</v>
      </c>
      <c r="G43" s="152">
        <v>4</v>
      </c>
      <c r="H43" s="152">
        <v>4</v>
      </c>
      <c r="I43" s="152">
        <v>3</v>
      </c>
      <c r="J43" s="152">
        <v>4</v>
      </c>
      <c r="K43" s="152">
        <v>4</v>
      </c>
      <c r="L43" s="152">
        <v>5</v>
      </c>
      <c r="M43" s="152">
        <v>4</v>
      </c>
      <c r="N43" s="154">
        <f>SUM(E43:M43)</f>
        <v>36</v>
      </c>
      <c r="O43" s="152">
        <v>4</v>
      </c>
      <c r="P43" s="152">
        <v>3</v>
      </c>
      <c r="Q43" s="152">
        <v>4</v>
      </c>
      <c r="R43" s="152">
        <v>4</v>
      </c>
      <c r="S43" s="152">
        <v>5</v>
      </c>
      <c r="T43" s="152">
        <v>4</v>
      </c>
      <c r="U43" s="152">
        <v>4</v>
      </c>
      <c r="V43" s="152">
        <v>3</v>
      </c>
      <c r="W43" s="152">
        <v>5</v>
      </c>
      <c r="X43" s="155">
        <f>SUM(O43:W43)</f>
        <v>36</v>
      </c>
      <c r="Y43" s="154">
        <f>SUM(N43,X43)</f>
        <v>72</v>
      </c>
      <c r="Z43" s="156">
        <f>MIN(Z44:Z77)</f>
        <v>0</v>
      </c>
      <c r="AA43" s="157">
        <v>70</v>
      </c>
      <c r="AB43" s="157">
        <v>66.8</v>
      </c>
    </row>
    <row r="44" spans="1:49" ht="13.65" customHeight="1" x14ac:dyDescent="0.25">
      <c r="A44" s="235" t="s">
        <v>82</v>
      </c>
      <c r="B44" s="315"/>
      <c r="C44" s="268"/>
      <c r="D44" s="269"/>
      <c r="E44" s="217">
        <v>5</v>
      </c>
      <c r="F44" s="218">
        <v>17</v>
      </c>
      <c r="G44" s="217">
        <v>3</v>
      </c>
      <c r="H44" s="217">
        <v>13</v>
      </c>
      <c r="I44" s="217">
        <v>7</v>
      </c>
      <c r="J44" s="217">
        <v>15</v>
      </c>
      <c r="K44" s="217">
        <v>9</v>
      </c>
      <c r="L44" s="217">
        <v>1</v>
      </c>
      <c r="M44" s="217">
        <v>11</v>
      </c>
      <c r="N44" s="219"/>
      <c r="O44" s="220">
        <v>14</v>
      </c>
      <c r="P44" s="217">
        <v>12</v>
      </c>
      <c r="Q44" s="217">
        <v>8</v>
      </c>
      <c r="R44" s="220">
        <v>2</v>
      </c>
      <c r="S44" s="217">
        <v>6</v>
      </c>
      <c r="T44" s="217">
        <v>10</v>
      </c>
      <c r="U44" s="217">
        <v>16</v>
      </c>
      <c r="V44" s="217">
        <v>18</v>
      </c>
      <c r="W44" s="217">
        <v>4</v>
      </c>
      <c r="X44" s="270"/>
      <c r="Y44" s="270"/>
      <c r="Z44" s="271"/>
      <c r="AA44" s="262"/>
      <c r="AB44" s="262"/>
    </row>
    <row r="45" spans="1:49" ht="13.65" customHeight="1" x14ac:dyDescent="0.25">
      <c r="A45" s="235" t="s">
        <v>82</v>
      </c>
      <c r="B45" s="275" t="s">
        <v>147</v>
      </c>
      <c r="C45" s="208">
        <v>115</v>
      </c>
      <c r="D45" s="215">
        <v>131</v>
      </c>
      <c r="E45" s="210">
        <v>3</v>
      </c>
      <c r="F45" s="210">
        <v>17</v>
      </c>
      <c r="G45" s="210">
        <v>5</v>
      </c>
      <c r="H45" s="210">
        <v>9</v>
      </c>
      <c r="I45" s="210">
        <v>15</v>
      </c>
      <c r="J45" s="210">
        <v>11</v>
      </c>
      <c r="K45" s="210">
        <v>7</v>
      </c>
      <c r="L45" s="210">
        <v>1</v>
      </c>
      <c r="M45" s="210">
        <v>13</v>
      </c>
      <c r="N45" s="212"/>
      <c r="O45" s="210">
        <v>8</v>
      </c>
      <c r="P45" s="210">
        <v>18</v>
      </c>
      <c r="Q45" s="210">
        <v>10</v>
      </c>
      <c r="R45" s="210">
        <v>6</v>
      </c>
      <c r="S45" s="210">
        <v>2</v>
      </c>
      <c r="T45" s="210">
        <v>12</v>
      </c>
      <c r="U45" s="210">
        <v>14</v>
      </c>
      <c r="V45" s="210">
        <v>16</v>
      </c>
      <c r="W45" s="216">
        <v>4</v>
      </c>
      <c r="X45" s="258"/>
      <c r="Y45" s="259"/>
      <c r="Z45" s="260"/>
      <c r="AA45" s="204">
        <v>68</v>
      </c>
      <c r="AB45" s="205">
        <v>71.900000000000006</v>
      </c>
    </row>
    <row r="46" spans="1:49" ht="13.65" customHeight="1" x14ac:dyDescent="0.25">
      <c r="A46" s="235" t="s">
        <v>155</v>
      </c>
      <c r="B46" s="214">
        <v>70</v>
      </c>
      <c r="C46" s="207">
        <v>111</v>
      </c>
      <c r="D46" s="151">
        <v>105</v>
      </c>
      <c r="E46" s="230">
        <v>4</v>
      </c>
      <c r="F46" s="231">
        <v>4</v>
      </c>
      <c r="G46" s="230">
        <v>5</v>
      </c>
      <c r="H46" s="230">
        <v>3</v>
      </c>
      <c r="I46" s="230">
        <v>4</v>
      </c>
      <c r="J46" s="230">
        <v>3</v>
      </c>
      <c r="K46" s="230">
        <v>5</v>
      </c>
      <c r="L46" s="230">
        <v>4</v>
      </c>
      <c r="M46" s="230">
        <v>4</v>
      </c>
      <c r="N46" s="232">
        <f>SUM(E46:M46)</f>
        <v>36</v>
      </c>
      <c r="O46" s="230">
        <v>4</v>
      </c>
      <c r="P46" s="230">
        <v>4</v>
      </c>
      <c r="Q46" s="230">
        <v>4</v>
      </c>
      <c r="R46" s="230">
        <v>3</v>
      </c>
      <c r="S46" s="230">
        <v>4</v>
      </c>
      <c r="T46" s="230">
        <v>3</v>
      </c>
      <c r="U46" s="230">
        <v>5</v>
      </c>
      <c r="V46" s="230">
        <v>3</v>
      </c>
      <c r="W46" s="230">
        <v>4</v>
      </c>
      <c r="X46" s="155">
        <f>SUM(O46:W46)</f>
        <v>34</v>
      </c>
      <c r="Y46" s="154">
        <f>SUM(N46,X46)</f>
        <v>70</v>
      </c>
      <c r="Z46" s="156">
        <f>MIN(Z47:Z81)</f>
        <v>0</v>
      </c>
      <c r="AA46" s="157">
        <v>66</v>
      </c>
      <c r="AB46" s="157">
        <v>63.7</v>
      </c>
    </row>
    <row r="47" spans="1:49" ht="13.65" customHeight="1" x14ac:dyDescent="0.25">
      <c r="A47" s="235" t="s">
        <v>155</v>
      </c>
      <c r="B47" s="315"/>
      <c r="C47" s="268"/>
      <c r="D47" s="269"/>
      <c r="E47" s="163">
        <v>13</v>
      </c>
      <c r="F47" s="164">
        <v>11</v>
      </c>
      <c r="G47" s="163">
        <v>3</v>
      </c>
      <c r="H47" s="163">
        <v>15</v>
      </c>
      <c r="I47" s="163">
        <v>5</v>
      </c>
      <c r="J47" s="163">
        <v>17</v>
      </c>
      <c r="K47" s="163">
        <v>1</v>
      </c>
      <c r="L47" s="163">
        <v>7</v>
      </c>
      <c r="M47" s="163">
        <v>9</v>
      </c>
      <c r="N47" s="165"/>
      <c r="O47" s="166">
        <v>10</v>
      </c>
      <c r="P47" s="163">
        <v>2</v>
      </c>
      <c r="Q47" s="163">
        <v>12</v>
      </c>
      <c r="R47" s="166">
        <v>16</v>
      </c>
      <c r="S47" s="163">
        <v>8</v>
      </c>
      <c r="T47" s="163">
        <v>6</v>
      </c>
      <c r="U47" s="163">
        <v>4</v>
      </c>
      <c r="V47" s="163">
        <v>18</v>
      </c>
      <c r="W47" s="163">
        <v>14</v>
      </c>
      <c r="X47" s="270"/>
      <c r="Y47" s="270"/>
      <c r="Z47" s="271"/>
      <c r="AA47" s="262"/>
      <c r="AB47" s="262"/>
    </row>
    <row r="48" spans="1:49" ht="13.65" customHeight="1" x14ac:dyDescent="0.25">
      <c r="A48" s="316" t="s">
        <v>155</v>
      </c>
      <c r="B48" s="292" t="s">
        <v>147</v>
      </c>
      <c r="C48" s="139">
        <v>111</v>
      </c>
      <c r="D48" s="317">
        <v>115</v>
      </c>
      <c r="E48" s="141">
        <v>3</v>
      </c>
      <c r="F48" s="318">
        <v>11</v>
      </c>
      <c r="G48" s="141">
        <v>3</v>
      </c>
      <c r="H48" s="141">
        <v>15</v>
      </c>
      <c r="I48" s="141">
        <v>5</v>
      </c>
      <c r="J48" s="141">
        <v>17</v>
      </c>
      <c r="K48" s="141">
        <v>1</v>
      </c>
      <c r="L48" s="141">
        <v>7</v>
      </c>
      <c r="M48" s="141">
        <v>9</v>
      </c>
      <c r="N48" s="142"/>
      <c r="O48" s="141">
        <v>10</v>
      </c>
      <c r="P48" s="141">
        <v>2</v>
      </c>
      <c r="Q48" s="141">
        <v>12</v>
      </c>
      <c r="R48" s="141">
        <v>16</v>
      </c>
      <c r="S48" s="141">
        <v>8</v>
      </c>
      <c r="T48" s="141">
        <v>6</v>
      </c>
      <c r="U48" s="141">
        <v>4</v>
      </c>
      <c r="V48" s="141">
        <v>18</v>
      </c>
      <c r="W48" s="141">
        <v>14</v>
      </c>
      <c r="X48" s="252"/>
      <c r="Y48" s="254"/>
      <c r="Z48" s="254"/>
      <c r="AA48" s="145">
        <v>65.5</v>
      </c>
      <c r="AB48" s="146">
        <v>67.599999999999994</v>
      </c>
    </row>
    <row r="49" spans="1:28" ht="13.65" customHeight="1" x14ac:dyDescent="0.25">
      <c r="A49" s="319" t="s">
        <v>156</v>
      </c>
      <c r="B49" s="214">
        <v>72</v>
      </c>
      <c r="C49" s="207">
        <v>131</v>
      </c>
      <c r="D49" s="151">
        <v>117</v>
      </c>
      <c r="E49" s="152">
        <v>4</v>
      </c>
      <c r="F49" s="153">
        <v>5</v>
      </c>
      <c r="G49" s="152">
        <v>3</v>
      </c>
      <c r="H49" s="152">
        <v>5</v>
      </c>
      <c r="I49" s="152">
        <v>3</v>
      </c>
      <c r="J49" s="152">
        <v>4</v>
      </c>
      <c r="K49" s="152">
        <v>4</v>
      </c>
      <c r="L49" s="152">
        <v>4</v>
      </c>
      <c r="M49" s="152">
        <v>4</v>
      </c>
      <c r="N49" s="154">
        <f>SUM(E49:M49)</f>
        <v>36</v>
      </c>
      <c r="O49" s="152">
        <v>5</v>
      </c>
      <c r="P49" s="152">
        <v>4</v>
      </c>
      <c r="Q49" s="152">
        <v>3</v>
      </c>
      <c r="R49" s="152">
        <v>4</v>
      </c>
      <c r="S49" s="152">
        <v>4</v>
      </c>
      <c r="T49" s="152">
        <v>4</v>
      </c>
      <c r="U49" s="152">
        <v>3</v>
      </c>
      <c r="V49" s="152">
        <v>5</v>
      </c>
      <c r="W49" s="152">
        <v>4</v>
      </c>
      <c r="X49" s="155">
        <f>SUM(O49:W49)</f>
        <v>36</v>
      </c>
      <c r="Y49" s="154">
        <f>SUM(N49,X49)</f>
        <v>72</v>
      </c>
      <c r="Z49" s="156">
        <f>MIN(Z50:Z100)</f>
        <v>0</v>
      </c>
      <c r="AA49" s="157">
        <v>70.3</v>
      </c>
      <c r="AB49" s="157">
        <v>67.400000000000006</v>
      </c>
    </row>
    <row r="50" spans="1:28" ht="13.65" customHeight="1" x14ac:dyDescent="0.25">
      <c r="A50" s="319" t="s">
        <v>156</v>
      </c>
      <c r="B50" s="320"/>
      <c r="C50" s="283"/>
      <c r="D50" s="284"/>
      <c r="E50" s="163">
        <v>3</v>
      </c>
      <c r="F50" s="164">
        <v>13</v>
      </c>
      <c r="G50" s="163">
        <v>17</v>
      </c>
      <c r="H50" s="163">
        <v>11</v>
      </c>
      <c r="I50" s="163">
        <v>5</v>
      </c>
      <c r="J50" s="163">
        <v>15</v>
      </c>
      <c r="K50" s="163">
        <v>1</v>
      </c>
      <c r="L50" s="163">
        <v>9</v>
      </c>
      <c r="M50" s="163">
        <v>7</v>
      </c>
      <c r="N50" s="165"/>
      <c r="O50" s="166">
        <v>8</v>
      </c>
      <c r="P50" s="163">
        <v>14</v>
      </c>
      <c r="Q50" s="163">
        <v>6</v>
      </c>
      <c r="R50" s="166">
        <v>2</v>
      </c>
      <c r="S50" s="163">
        <v>12</v>
      </c>
      <c r="T50" s="163">
        <v>10</v>
      </c>
      <c r="U50" s="163">
        <v>18</v>
      </c>
      <c r="V50" s="163">
        <v>16</v>
      </c>
      <c r="W50" s="163">
        <v>4</v>
      </c>
      <c r="X50" s="288"/>
      <c r="Y50" s="289"/>
      <c r="Z50" s="290"/>
      <c r="AA50" s="261"/>
      <c r="AB50" s="262"/>
    </row>
    <row r="51" spans="1:28" ht="13.65" customHeight="1" x14ac:dyDescent="0.25">
      <c r="A51" s="316" t="s">
        <v>156</v>
      </c>
      <c r="B51" s="292" t="s">
        <v>147</v>
      </c>
      <c r="C51" s="139">
        <v>125</v>
      </c>
      <c r="D51" s="140">
        <v>130</v>
      </c>
      <c r="E51" s="141">
        <v>5</v>
      </c>
      <c r="F51" s="141">
        <v>15</v>
      </c>
      <c r="G51" s="141">
        <v>17</v>
      </c>
      <c r="H51" s="141">
        <v>1</v>
      </c>
      <c r="I51" s="141">
        <v>13</v>
      </c>
      <c r="J51" s="141">
        <v>11</v>
      </c>
      <c r="K51" s="141">
        <v>9</v>
      </c>
      <c r="L51" s="141">
        <v>3</v>
      </c>
      <c r="M51" s="141">
        <v>7</v>
      </c>
      <c r="N51" s="142"/>
      <c r="O51" s="141">
        <v>4</v>
      </c>
      <c r="P51" s="141">
        <v>14</v>
      </c>
      <c r="Q51" s="141">
        <v>12</v>
      </c>
      <c r="R51" s="141">
        <v>8</v>
      </c>
      <c r="S51" s="141">
        <v>10</v>
      </c>
      <c r="T51" s="141">
        <v>2</v>
      </c>
      <c r="U51" s="141">
        <v>18</v>
      </c>
      <c r="V51" s="141">
        <v>16</v>
      </c>
      <c r="W51" s="141">
        <v>6</v>
      </c>
      <c r="X51" s="252"/>
      <c r="Y51" s="321"/>
      <c r="Z51" s="254"/>
      <c r="AA51" s="322">
        <v>69.900000000000006</v>
      </c>
      <c r="AB51" s="146">
        <v>72.8</v>
      </c>
    </row>
    <row r="52" spans="1:28" ht="13.65" customHeight="1" x14ac:dyDescent="0.25">
      <c r="A52" s="235" t="s">
        <v>83</v>
      </c>
      <c r="B52" s="214">
        <v>72</v>
      </c>
      <c r="C52" s="207">
        <v>122</v>
      </c>
      <c r="D52" s="151">
        <v>110</v>
      </c>
      <c r="E52" s="152">
        <v>4</v>
      </c>
      <c r="F52" s="153">
        <v>5</v>
      </c>
      <c r="G52" s="152">
        <v>4</v>
      </c>
      <c r="H52" s="152">
        <v>3</v>
      </c>
      <c r="I52" s="152">
        <v>4</v>
      </c>
      <c r="J52" s="152">
        <v>4</v>
      </c>
      <c r="K52" s="152">
        <v>4</v>
      </c>
      <c r="L52" s="152">
        <v>3</v>
      </c>
      <c r="M52" s="152">
        <v>5</v>
      </c>
      <c r="N52" s="154">
        <f>SUM(E52:M52)</f>
        <v>36</v>
      </c>
      <c r="O52" s="152">
        <v>4</v>
      </c>
      <c r="P52" s="152">
        <v>4</v>
      </c>
      <c r="Q52" s="152">
        <v>4</v>
      </c>
      <c r="R52" s="152">
        <v>3</v>
      </c>
      <c r="S52" s="152">
        <v>5</v>
      </c>
      <c r="T52" s="152">
        <v>4</v>
      </c>
      <c r="U52" s="152">
        <v>3</v>
      </c>
      <c r="V52" s="152">
        <v>4</v>
      </c>
      <c r="W52" s="152">
        <v>5</v>
      </c>
      <c r="X52" s="155">
        <f>SUM(O52:W52)</f>
        <v>36</v>
      </c>
      <c r="Y52" s="154">
        <f>SUM(N52,X52)</f>
        <v>72</v>
      </c>
      <c r="Z52" s="156">
        <f>MIN(Z53:Z83)</f>
        <v>0</v>
      </c>
      <c r="AA52" s="157">
        <v>68.8</v>
      </c>
      <c r="AB52" s="157">
        <v>66.400000000000006</v>
      </c>
    </row>
    <row r="53" spans="1:28" ht="13.65" customHeight="1" x14ac:dyDescent="0.25">
      <c r="A53" s="235" t="s">
        <v>83</v>
      </c>
      <c r="B53" s="323"/>
      <c r="C53" s="306"/>
      <c r="D53" s="269"/>
      <c r="E53" s="163">
        <v>18</v>
      </c>
      <c r="F53" s="164">
        <v>14</v>
      </c>
      <c r="G53" s="163">
        <v>12</v>
      </c>
      <c r="H53" s="163">
        <v>10</v>
      </c>
      <c r="I53" s="163">
        <v>4</v>
      </c>
      <c r="J53" s="163">
        <v>6</v>
      </c>
      <c r="K53" s="163">
        <v>16</v>
      </c>
      <c r="L53" s="163">
        <v>8</v>
      </c>
      <c r="M53" s="163">
        <v>2</v>
      </c>
      <c r="N53" s="165"/>
      <c r="O53" s="166">
        <v>17</v>
      </c>
      <c r="P53" s="163">
        <v>1</v>
      </c>
      <c r="Q53" s="163">
        <v>15</v>
      </c>
      <c r="R53" s="166">
        <v>11</v>
      </c>
      <c r="S53" s="163">
        <v>3</v>
      </c>
      <c r="T53" s="163">
        <v>5</v>
      </c>
      <c r="U53" s="163">
        <v>13</v>
      </c>
      <c r="V53" s="163">
        <v>9</v>
      </c>
      <c r="W53" s="163">
        <v>7</v>
      </c>
      <c r="X53" s="270"/>
      <c r="Y53" s="270"/>
      <c r="Z53" s="271"/>
      <c r="AA53" s="262"/>
      <c r="AB53" s="254" t="s">
        <v>20</v>
      </c>
    </row>
    <row r="54" spans="1:28" ht="13.65" customHeight="1" x14ac:dyDescent="0.25">
      <c r="A54" s="316" t="s">
        <v>83</v>
      </c>
      <c r="B54" s="292" t="s">
        <v>147</v>
      </c>
      <c r="C54" s="139">
        <v>113</v>
      </c>
      <c r="D54" s="140">
        <v>121</v>
      </c>
      <c r="E54" s="141">
        <v>16</v>
      </c>
      <c r="F54" s="141">
        <v>8</v>
      </c>
      <c r="G54" s="141">
        <v>10</v>
      </c>
      <c r="H54" s="141">
        <v>4</v>
      </c>
      <c r="I54" s="141">
        <v>14</v>
      </c>
      <c r="J54" s="141">
        <v>6</v>
      </c>
      <c r="K54" s="141">
        <v>12</v>
      </c>
      <c r="L54" s="141">
        <v>18</v>
      </c>
      <c r="M54" s="141">
        <v>2</v>
      </c>
      <c r="N54" s="142"/>
      <c r="O54" s="141">
        <v>15</v>
      </c>
      <c r="P54" s="141">
        <v>7</v>
      </c>
      <c r="Q54" s="141">
        <v>13</v>
      </c>
      <c r="R54" s="141">
        <v>17</v>
      </c>
      <c r="S54" s="141">
        <v>1</v>
      </c>
      <c r="T54" s="141">
        <v>3</v>
      </c>
      <c r="U54" s="141">
        <v>9</v>
      </c>
      <c r="V54" s="141">
        <v>11</v>
      </c>
      <c r="W54" s="141">
        <v>5</v>
      </c>
      <c r="X54" s="252"/>
      <c r="Y54" s="321"/>
      <c r="Z54" s="254"/>
      <c r="AA54" s="145">
        <v>66.2</v>
      </c>
      <c r="AB54" s="146">
        <v>71.5</v>
      </c>
    </row>
    <row r="55" spans="1:28" ht="13.65" customHeight="1" x14ac:dyDescent="0.25">
      <c r="A55" s="324" t="s">
        <v>83</v>
      </c>
      <c r="B55" s="325" t="s">
        <v>141</v>
      </c>
      <c r="C55" s="268"/>
      <c r="D55" s="326"/>
      <c r="E55" s="233">
        <v>16</v>
      </c>
      <c r="F55" s="233">
        <v>8</v>
      </c>
      <c r="G55" s="233">
        <v>10</v>
      </c>
      <c r="H55" s="233">
        <v>4</v>
      </c>
      <c r="I55" s="233">
        <v>14</v>
      </c>
      <c r="J55" s="233">
        <v>6</v>
      </c>
      <c r="K55" s="233">
        <v>12</v>
      </c>
      <c r="L55" s="233">
        <v>18</v>
      </c>
      <c r="M55" s="233">
        <v>2</v>
      </c>
      <c r="N55" s="233"/>
      <c r="O55" s="233">
        <v>15</v>
      </c>
      <c r="P55" s="233">
        <v>7</v>
      </c>
      <c r="Q55" s="233">
        <v>13</v>
      </c>
      <c r="R55" s="233">
        <v>17</v>
      </c>
      <c r="S55" s="233">
        <v>1</v>
      </c>
      <c r="T55" s="233">
        <v>3</v>
      </c>
      <c r="U55" s="233">
        <v>9</v>
      </c>
      <c r="V55" s="233">
        <v>11</v>
      </c>
      <c r="W55" s="233">
        <v>5</v>
      </c>
      <c r="X55" s="270"/>
      <c r="Y55" s="270"/>
      <c r="Z55" s="271"/>
      <c r="AA55" s="262"/>
      <c r="AB55" s="254"/>
    </row>
    <row r="56" spans="1:28" ht="13.65" customHeight="1" x14ac:dyDescent="0.25">
      <c r="A56" s="235" t="s">
        <v>11</v>
      </c>
      <c r="B56" s="149">
        <v>72</v>
      </c>
      <c r="C56" s="150">
        <v>130</v>
      </c>
      <c r="D56" s="151">
        <v>125</v>
      </c>
      <c r="E56" s="152">
        <v>4</v>
      </c>
      <c r="F56" s="153">
        <v>3</v>
      </c>
      <c r="G56" s="152">
        <v>5</v>
      </c>
      <c r="H56" s="152">
        <v>3</v>
      </c>
      <c r="I56" s="152">
        <v>4</v>
      </c>
      <c r="J56" s="152">
        <v>4</v>
      </c>
      <c r="K56" s="152">
        <v>4</v>
      </c>
      <c r="L56" s="152">
        <v>5</v>
      </c>
      <c r="M56" s="152">
        <v>4</v>
      </c>
      <c r="N56" s="154">
        <f>SUM(E56:M56)</f>
        <v>36</v>
      </c>
      <c r="O56" s="152">
        <v>4</v>
      </c>
      <c r="P56" s="152">
        <v>3</v>
      </c>
      <c r="Q56" s="152">
        <v>4</v>
      </c>
      <c r="R56" s="152">
        <v>3</v>
      </c>
      <c r="S56" s="152">
        <v>5</v>
      </c>
      <c r="T56" s="152">
        <v>4</v>
      </c>
      <c r="U56" s="152">
        <v>4</v>
      </c>
      <c r="V56" s="152">
        <v>4</v>
      </c>
      <c r="W56" s="152">
        <v>5</v>
      </c>
      <c r="X56" s="155">
        <f>SUM(O56:W56)</f>
        <v>36</v>
      </c>
      <c r="Y56" s="154">
        <f>SUM(N56,X56)</f>
        <v>72</v>
      </c>
      <c r="Z56" s="156">
        <f>MIN(Z57:Z86)</f>
        <v>0</v>
      </c>
      <c r="AA56" s="157">
        <v>70.3</v>
      </c>
      <c r="AB56" s="157">
        <v>68.3</v>
      </c>
    </row>
    <row r="57" spans="1:28" ht="13.65" customHeight="1" x14ac:dyDescent="0.25">
      <c r="A57" s="235" t="s">
        <v>11</v>
      </c>
      <c r="B57" s="255"/>
      <c r="C57" s="256"/>
      <c r="D57" s="257"/>
      <c r="E57" s="163">
        <v>3</v>
      </c>
      <c r="F57" s="164">
        <v>7</v>
      </c>
      <c r="G57" s="163">
        <v>17</v>
      </c>
      <c r="H57" s="163">
        <v>9</v>
      </c>
      <c r="I57" s="163">
        <v>13</v>
      </c>
      <c r="J57" s="163">
        <v>1</v>
      </c>
      <c r="K57" s="163">
        <v>15</v>
      </c>
      <c r="L57" s="163">
        <v>11</v>
      </c>
      <c r="M57" s="163">
        <v>5</v>
      </c>
      <c r="N57" s="165"/>
      <c r="O57" s="166">
        <v>12</v>
      </c>
      <c r="P57" s="163">
        <v>18</v>
      </c>
      <c r="Q57" s="163">
        <v>2</v>
      </c>
      <c r="R57" s="166">
        <v>6</v>
      </c>
      <c r="S57" s="163">
        <v>8</v>
      </c>
      <c r="T57" s="163">
        <v>10</v>
      </c>
      <c r="U57" s="163">
        <v>4</v>
      </c>
      <c r="V57" s="163">
        <v>16</v>
      </c>
      <c r="W57" s="163">
        <v>14</v>
      </c>
      <c r="X57" s="258"/>
      <c r="Y57" s="259"/>
      <c r="Z57" s="274"/>
      <c r="AA57" s="261"/>
      <c r="AB57" s="254" t="s">
        <v>20</v>
      </c>
    </row>
    <row r="58" spans="1:28" ht="13.65" customHeight="1" x14ac:dyDescent="0.25">
      <c r="A58" s="316" t="s">
        <v>11</v>
      </c>
      <c r="B58" s="292" t="s">
        <v>147</v>
      </c>
      <c r="C58" s="139">
        <v>123</v>
      </c>
      <c r="D58" s="140">
        <v>132</v>
      </c>
      <c r="E58" s="141">
        <v>11</v>
      </c>
      <c r="F58" s="141">
        <v>1</v>
      </c>
      <c r="G58" s="141">
        <v>9</v>
      </c>
      <c r="H58" s="141">
        <v>17</v>
      </c>
      <c r="I58" s="141">
        <v>13</v>
      </c>
      <c r="J58" s="141">
        <v>3</v>
      </c>
      <c r="K58" s="141">
        <v>15</v>
      </c>
      <c r="L58" s="141">
        <v>5</v>
      </c>
      <c r="M58" s="141">
        <v>7</v>
      </c>
      <c r="N58" s="142"/>
      <c r="O58" s="141">
        <v>2</v>
      </c>
      <c r="P58" s="141">
        <v>14</v>
      </c>
      <c r="Q58" s="141">
        <v>18</v>
      </c>
      <c r="R58" s="141">
        <v>8</v>
      </c>
      <c r="S58" s="141">
        <v>4</v>
      </c>
      <c r="T58" s="141">
        <v>10</v>
      </c>
      <c r="U58" s="141">
        <v>16</v>
      </c>
      <c r="V58" s="141">
        <v>12</v>
      </c>
      <c r="W58" s="141">
        <v>6</v>
      </c>
      <c r="X58" s="252"/>
      <c r="Y58" s="321"/>
      <c r="Z58" s="254"/>
      <c r="AA58" s="145">
        <v>69.400000000000006</v>
      </c>
      <c r="AB58" s="146">
        <v>73.599999999999994</v>
      </c>
    </row>
    <row r="59" spans="1:28" ht="13.65" customHeight="1" x14ac:dyDescent="0.25">
      <c r="A59" s="235" t="s">
        <v>62</v>
      </c>
      <c r="B59" s="149">
        <v>71</v>
      </c>
      <c r="C59" s="226">
        <v>121</v>
      </c>
      <c r="D59" s="226">
        <v>112</v>
      </c>
      <c r="E59" s="152">
        <v>4</v>
      </c>
      <c r="F59" s="153">
        <v>4</v>
      </c>
      <c r="G59" s="152">
        <v>4</v>
      </c>
      <c r="H59" s="152">
        <v>3</v>
      </c>
      <c r="I59" s="152">
        <v>4</v>
      </c>
      <c r="J59" s="152">
        <v>5</v>
      </c>
      <c r="K59" s="152">
        <v>3</v>
      </c>
      <c r="L59" s="152">
        <v>4</v>
      </c>
      <c r="M59" s="152">
        <v>4</v>
      </c>
      <c r="N59" s="154">
        <f>SUM(E59:M59)</f>
        <v>35</v>
      </c>
      <c r="O59" s="152">
        <v>3</v>
      </c>
      <c r="P59" s="152">
        <v>5</v>
      </c>
      <c r="Q59" s="152">
        <v>4</v>
      </c>
      <c r="R59" s="152">
        <v>4</v>
      </c>
      <c r="S59" s="152">
        <v>4</v>
      </c>
      <c r="T59" s="152">
        <v>5</v>
      </c>
      <c r="U59" s="152">
        <v>3</v>
      </c>
      <c r="V59" s="152">
        <v>4</v>
      </c>
      <c r="W59" s="152">
        <v>4</v>
      </c>
      <c r="X59" s="228">
        <f>SUM(O59:W59)</f>
        <v>36</v>
      </c>
      <c r="Y59" s="227">
        <f>SUM(N59,X59)</f>
        <v>71</v>
      </c>
      <c r="Z59" s="156">
        <f>MIN(Z60:Z88)</f>
        <v>0</v>
      </c>
      <c r="AA59" s="157">
        <v>68.2</v>
      </c>
      <c r="AB59" s="157">
        <v>65.099999999999994</v>
      </c>
    </row>
    <row r="60" spans="1:28" ht="13.65" customHeight="1" x14ac:dyDescent="0.25">
      <c r="A60" s="235" t="s">
        <v>62</v>
      </c>
      <c r="B60" s="255"/>
      <c r="C60" s="256"/>
      <c r="D60" s="257"/>
      <c r="E60" s="163">
        <v>9</v>
      </c>
      <c r="F60" s="164">
        <v>13</v>
      </c>
      <c r="G60" s="163">
        <v>7</v>
      </c>
      <c r="H60" s="163">
        <v>17</v>
      </c>
      <c r="I60" s="163">
        <v>3</v>
      </c>
      <c r="J60" s="163">
        <v>5</v>
      </c>
      <c r="K60" s="163">
        <v>15</v>
      </c>
      <c r="L60" s="163">
        <v>11</v>
      </c>
      <c r="M60" s="163">
        <v>1</v>
      </c>
      <c r="N60" s="165"/>
      <c r="O60" s="166">
        <v>16</v>
      </c>
      <c r="P60" s="163">
        <v>6</v>
      </c>
      <c r="Q60" s="163">
        <v>10</v>
      </c>
      <c r="R60" s="166">
        <v>4</v>
      </c>
      <c r="S60" s="163">
        <v>12</v>
      </c>
      <c r="T60" s="163">
        <v>8</v>
      </c>
      <c r="U60" s="163">
        <v>18</v>
      </c>
      <c r="V60" s="163">
        <v>2</v>
      </c>
      <c r="W60" s="163">
        <v>14</v>
      </c>
      <c r="X60" s="258"/>
      <c r="Y60" s="259"/>
      <c r="Z60" s="260"/>
      <c r="AA60" s="261"/>
      <c r="AB60" s="254" t="s">
        <v>20</v>
      </c>
    </row>
    <row r="61" spans="1:28" ht="13.65" customHeight="1" x14ac:dyDescent="0.25">
      <c r="A61" s="316" t="s">
        <v>62</v>
      </c>
      <c r="B61" s="292" t="s">
        <v>147</v>
      </c>
      <c r="C61" s="139">
        <v>123</v>
      </c>
      <c r="D61" s="140">
        <v>129</v>
      </c>
      <c r="E61" s="141">
        <v>11</v>
      </c>
      <c r="F61" s="141">
        <v>5</v>
      </c>
      <c r="G61" s="141">
        <v>9</v>
      </c>
      <c r="H61" s="141">
        <v>15</v>
      </c>
      <c r="I61" s="141">
        <v>7</v>
      </c>
      <c r="J61" s="141">
        <v>3</v>
      </c>
      <c r="K61" s="141">
        <v>17</v>
      </c>
      <c r="L61" s="141">
        <v>13</v>
      </c>
      <c r="M61" s="141">
        <v>1</v>
      </c>
      <c r="N61" s="142"/>
      <c r="O61" s="141">
        <v>10</v>
      </c>
      <c r="P61" s="141">
        <v>6</v>
      </c>
      <c r="Q61" s="141">
        <v>14</v>
      </c>
      <c r="R61" s="141">
        <v>4</v>
      </c>
      <c r="S61" s="141">
        <v>12</v>
      </c>
      <c r="T61" s="141">
        <v>8</v>
      </c>
      <c r="U61" s="141">
        <v>18</v>
      </c>
      <c r="V61" s="141">
        <v>2</v>
      </c>
      <c r="W61" s="141">
        <v>16</v>
      </c>
      <c r="X61" s="252"/>
      <c r="Y61" s="321"/>
      <c r="Z61" s="254"/>
      <c r="AA61" s="145">
        <v>69</v>
      </c>
      <c r="AB61" s="146">
        <v>72</v>
      </c>
    </row>
    <row r="62" spans="1:28" ht="13.65" customHeight="1" x14ac:dyDescent="0.25">
      <c r="A62" s="235" t="s">
        <v>64</v>
      </c>
      <c r="B62" s="327">
        <v>72</v>
      </c>
      <c r="C62" s="226">
        <v>129</v>
      </c>
      <c r="D62" s="226">
        <v>119</v>
      </c>
      <c r="E62" s="152">
        <v>4</v>
      </c>
      <c r="F62" s="153">
        <v>5</v>
      </c>
      <c r="G62" s="152">
        <v>4</v>
      </c>
      <c r="H62" s="152">
        <v>3</v>
      </c>
      <c r="I62" s="152">
        <v>5</v>
      </c>
      <c r="J62" s="152">
        <v>4</v>
      </c>
      <c r="K62" s="152">
        <v>3</v>
      </c>
      <c r="L62" s="152">
        <v>4</v>
      </c>
      <c r="M62" s="152">
        <v>4</v>
      </c>
      <c r="N62" s="154">
        <f>SUM(E62:M62)</f>
        <v>36</v>
      </c>
      <c r="O62" s="152">
        <v>5</v>
      </c>
      <c r="P62" s="152">
        <v>4</v>
      </c>
      <c r="Q62" s="152">
        <v>3</v>
      </c>
      <c r="R62" s="152">
        <v>5</v>
      </c>
      <c r="S62" s="152">
        <v>4</v>
      </c>
      <c r="T62" s="152">
        <v>4</v>
      </c>
      <c r="U62" s="152">
        <v>3</v>
      </c>
      <c r="V62" s="152">
        <v>4</v>
      </c>
      <c r="W62" s="152">
        <v>4</v>
      </c>
      <c r="X62" s="228">
        <f>SUM(O62:W62)</f>
        <v>36</v>
      </c>
      <c r="Y62" s="227">
        <f>SUM(N62,X62)</f>
        <v>72</v>
      </c>
      <c r="Z62" s="156">
        <f>MIN(Z63:Z90)</f>
        <v>0</v>
      </c>
      <c r="AA62" s="157">
        <v>70.3</v>
      </c>
      <c r="AB62" s="157">
        <v>67.3</v>
      </c>
    </row>
    <row r="63" spans="1:28" ht="13.65" customHeight="1" x14ac:dyDescent="0.25">
      <c r="A63" s="235" t="s">
        <v>64</v>
      </c>
      <c r="B63" s="255"/>
      <c r="C63" s="256"/>
      <c r="D63" s="257"/>
      <c r="E63" s="163">
        <v>11</v>
      </c>
      <c r="F63" s="164">
        <v>7</v>
      </c>
      <c r="G63" s="163">
        <v>5</v>
      </c>
      <c r="H63" s="163">
        <v>13</v>
      </c>
      <c r="I63" s="163">
        <v>17</v>
      </c>
      <c r="J63" s="163">
        <v>1</v>
      </c>
      <c r="K63" s="163">
        <v>15</v>
      </c>
      <c r="L63" s="163">
        <v>3</v>
      </c>
      <c r="M63" s="163">
        <v>9</v>
      </c>
      <c r="N63" s="165"/>
      <c r="O63" s="166">
        <v>10</v>
      </c>
      <c r="P63" s="163">
        <v>16</v>
      </c>
      <c r="Q63" s="163">
        <v>8</v>
      </c>
      <c r="R63" s="166">
        <v>18</v>
      </c>
      <c r="S63" s="163">
        <v>2</v>
      </c>
      <c r="T63" s="163">
        <v>6</v>
      </c>
      <c r="U63" s="163">
        <v>14</v>
      </c>
      <c r="V63" s="163">
        <v>12</v>
      </c>
      <c r="W63" s="163">
        <v>4</v>
      </c>
      <c r="X63" s="258"/>
      <c r="Y63" s="259"/>
      <c r="Z63" s="260"/>
      <c r="AA63" s="261"/>
      <c r="AB63" s="261"/>
    </row>
    <row r="64" spans="1:28" ht="13.65" customHeight="1" x14ac:dyDescent="0.25">
      <c r="A64" s="235" t="s">
        <v>157</v>
      </c>
      <c r="B64" s="292" t="s">
        <v>147</v>
      </c>
      <c r="C64" s="139">
        <v>123</v>
      </c>
      <c r="D64" s="317">
        <v>129</v>
      </c>
      <c r="E64" s="141">
        <v>11</v>
      </c>
      <c r="F64" s="318">
        <v>1</v>
      </c>
      <c r="G64" s="141">
        <v>9</v>
      </c>
      <c r="H64" s="141">
        <v>17</v>
      </c>
      <c r="I64" s="141">
        <v>13</v>
      </c>
      <c r="J64" s="141">
        <v>3</v>
      </c>
      <c r="K64" s="141">
        <v>15</v>
      </c>
      <c r="L64" s="141">
        <v>5</v>
      </c>
      <c r="M64" s="141">
        <v>7</v>
      </c>
      <c r="N64" s="142"/>
      <c r="O64" s="141">
        <v>2</v>
      </c>
      <c r="P64" s="141">
        <v>14</v>
      </c>
      <c r="Q64" s="141">
        <v>18</v>
      </c>
      <c r="R64" s="141">
        <v>8</v>
      </c>
      <c r="S64" s="141">
        <v>4</v>
      </c>
      <c r="T64" s="141">
        <v>10</v>
      </c>
      <c r="U64" s="141">
        <v>16</v>
      </c>
      <c r="V64" s="141">
        <v>12</v>
      </c>
      <c r="W64" s="141">
        <v>6</v>
      </c>
      <c r="X64" s="252"/>
      <c r="Y64" s="254"/>
      <c r="Z64" s="254"/>
      <c r="AA64" s="145">
        <v>69</v>
      </c>
      <c r="AB64" s="146">
        <v>72</v>
      </c>
    </row>
    <row r="65" spans="1:28" ht="13.65" customHeight="1" x14ac:dyDescent="0.25">
      <c r="A65" s="235" t="s">
        <v>84</v>
      </c>
      <c r="B65" s="327">
        <v>72</v>
      </c>
      <c r="C65" s="226">
        <v>123</v>
      </c>
      <c r="D65" s="226">
        <v>118</v>
      </c>
      <c r="E65" s="152">
        <v>4</v>
      </c>
      <c r="F65" s="153">
        <v>4</v>
      </c>
      <c r="G65" s="152">
        <v>3</v>
      </c>
      <c r="H65" s="152">
        <v>5</v>
      </c>
      <c r="I65" s="152">
        <v>4</v>
      </c>
      <c r="J65" s="152">
        <v>4</v>
      </c>
      <c r="K65" s="152">
        <v>3</v>
      </c>
      <c r="L65" s="152">
        <v>4</v>
      </c>
      <c r="M65" s="152">
        <v>5</v>
      </c>
      <c r="N65" s="154">
        <f>SUM(E65:M65)</f>
        <v>36</v>
      </c>
      <c r="O65" s="152">
        <v>4</v>
      </c>
      <c r="P65" s="152">
        <v>4</v>
      </c>
      <c r="Q65" s="152">
        <v>3</v>
      </c>
      <c r="R65" s="152">
        <v>5</v>
      </c>
      <c r="S65" s="152">
        <v>4</v>
      </c>
      <c r="T65" s="152">
        <v>4</v>
      </c>
      <c r="U65" s="152">
        <v>3</v>
      </c>
      <c r="V65" s="152">
        <v>5</v>
      </c>
      <c r="W65" s="152">
        <v>4</v>
      </c>
      <c r="X65" s="228">
        <f>SUM(O65:W65)</f>
        <v>36</v>
      </c>
      <c r="Y65" s="227">
        <f>SUM(N65,X65)</f>
        <v>72</v>
      </c>
      <c r="Z65" s="156">
        <f>MIN(Z66:Z92)</f>
        <v>0</v>
      </c>
      <c r="AA65" s="157">
        <v>69.599999999999994</v>
      </c>
      <c r="AB65" s="157">
        <v>67.3</v>
      </c>
    </row>
    <row r="66" spans="1:28" ht="13.65" customHeight="1" x14ac:dyDescent="0.25">
      <c r="A66" s="235" t="s">
        <v>84</v>
      </c>
      <c r="B66" s="255" t="s">
        <v>20</v>
      </c>
      <c r="C66" s="306" t="s">
        <v>158</v>
      </c>
      <c r="D66" s="269"/>
      <c r="E66" s="163">
        <v>10</v>
      </c>
      <c r="F66" s="164">
        <v>18</v>
      </c>
      <c r="G66" s="163">
        <v>14</v>
      </c>
      <c r="H66" s="163">
        <v>4</v>
      </c>
      <c r="I66" s="163">
        <v>1</v>
      </c>
      <c r="J66" s="163">
        <v>16</v>
      </c>
      <c r="K66" s="163">
        <v>12</v>
      </c>
      <c r="L66" s="163">
        <v>6</v>
      </c>
      <c r="M66" s="163">
        <v>8</v>
      </c>
      <c r="N66" s="165"/>
      <c r="O66" s="166">
        <v>2</v>
      </c>
      <c r="P66" s="163">
        <v>17</v>
      </c>
      <c r="Q66" s="163">
        <v>7</v>
      </c>
      <c r="R66" s="166">
        <v>3</v>
      </c>
      <c r="S66" s="163">
        <v>15</v>
      </c>
      <c r="T66" s="163">
        <v>5</v>
      </c>
      <c r="U66" s="163">
        <v>13</v>
      </c>
      <c r="V66" s="163">
        <v>11</v>
      </c>
      <c r="W66" s="163">
        <v>9</v>
      </c>
      <c r="X66" s="270"/>
      <c r="Y66" s="270"/>
      <c r="Z66" s="260"/>
      <c r="AA66" s="262"/>
      <c r="AB66" s="262"/>
    </row>
    <row r="67" spans="1:28" ht="13.65" customHeight="1" x14ac:dyDescent="0.25">
      <c r="A67" s="316" t="s">
        <v>84</v>
      </c>
      <c r="B67" s="292" t="s">
        <v>147</v>
      </c>
      <c r="C67" s="139">
        <v>118</v>
      </c>
      <c r="D67" s="140">
        <v>126</v>
      </c>
      <c r="E67" s="141">
        <v>8</v>
      </c>
      <c r="F67" s="141">
        <v>12</v>
      </c>
      <c r="G67" s="141">
        <v>16</v>
      </c>
      <c r="H67" s="141">
        <v>2</v>
      </c>
      <c r="I67" s="141">
        <v>10</v>
      </c>
      <c r="J67" s="141">
        <v>14</v>
      </c>
      <c r="K67" s="141">
        <v>18</v>
      </c>
      <c r="L67" s="141">
        <v>6</v>
      </c>
      <c r="M67" s="141">
        <v>4</v>
      </c>
      <c r="N67" s="142"/>
      <c r="O67" s="141">
        <v>7</v>
      </c>
      <c r="P67" s="141">
        <v>11</v>
      </c>
      <c r="Q67" s="141">
        <v>17</v>
      </c>
      <c r="R67" s="141">
        <v>1</v>
      </c>
      <c r="S67" s="141">
        <v>13</v>
      </c>
      <c r="T67" s="141">
        <v>9</v>
      </c>
      <c r="U67" s="141">
        <v>15</v>
      </c>
      <c r="V67" s="141">
        <v>3</v>
      </c>
      <c r="W67" s="141">
        <v>5</v>
      </c>
      <c r="X67" s="252"/>
      <c r="Y67" s="321"/>
      <c r="Z67" s="254"/>
      <c r="AA67" s="145">
        <v>69.3</v>
      </c>
      <c r="AB67" s="146">
        <v>72.7</v>
      </c>
    </row>
    <row r="68" spans="1:28" ht="13.65" customHeight="1" x14ac:dyDescent="0.25">
      <c r="A68" s="235" t="s">
        <v>85</v>
      </c>
      <c r="B68" s="327">
        <v>72</v>
      </c>
      <c r="C68" s="226">
        <v>121</v>
      </c>
      <c r="D68" s="226">
        <v>119</v>
      </c>
      <c r="E68" s="152">
        <v>5</v>
      </c>
      <c r="F68" s="153">
        <v>4</v>
      </c>
      <c r="G68" s="152">
        <v>4</v>
      </c>
      <c r="H68" s="152">
        <v>4</v>
      </c>
      <c r="I68" s="152">
        <v>4</v>
      </c>
      <c r="J68" s="152">
        <v>3</v>
      </c>
      <c r="K68" s="152">
        <v>5</v>
      </c>
      <c r="L68" s="152">
        <v>4</v>
      </c>
      <c r="M68" s="152">
        <v>3</v>
      </c>
      <c r="N68" s="154">
        <f>SUM(E68:M68)</f>
        <v>36</v>
      </c>
      <c r="O68" s="152">
        <v>5</v>
      </c>
      <c r="P68" s="152">
        <v>4</v>
      </c>
      <c r="Q68" s="152">
        <v>4</v>
      </c>
      <c r="R68" s="152">
        <v>4</v>
      </c>
      <c r="S68" s="152">
        <v>3</v>
      </c>
      <c r="T68" s="152">
        <v>4</v>
      </c>
      <c r="U68" s="152">
        <v>3</v>
      </c>
      <c r="V68" s="152">
        <v>4</v>
      </c>
      <c r="W68" s="152">
        <v>5</v>
      </c>
      <c r="X68" s="228">
        <f>SUM(O68:W68)</f>
        <v>36</v>
      </c>
      <c r="Y68" s="227">
        <f>SUM(N68,X68)</f>
        <v>72</v>
      </c>
      <c r="Z68" s="156">
        <f>MIN(Z69:Z94)</f>
        <v>0</v>
      </c>
      <c r="AA68" s="157">
        <v>69.3</v>
      </c>
      <c r="AB68" s="157">
        <v>68.099999999999994</v>
      </c>
    </row>
    <row r="69" spans="1:28" ht="13.65" customHeight="1" x14ac:dyDescent="0.25">
      <c r="A69" s="235" t="s">
        <v>85</v>
      </c>
      <c r="B69" s="320"/>
      <c r="C69" s="283"/>
      <c r="D69" s="284"/>
      <c r="E69" s="163">
        <v>3</v>
      </c>
      <c r="F69" s="164">
        <v>9</v>
      </c>
      <c r="G69" s="163">
        <v>5</v>
      </c>
      <c r="H69" s="163">
        <v>11</v>
      </c>
      <c r="I69" s="163">
        <v>7</v>
      </c>
      <c r="J69" s="163">
        <v>15</v>
      </c>
      <c r="K69" s="163">
        <v>1</v>
      </c>
      <c r="L69" s="163">
        <v>13</v>
      </c>
      <c r="M69" s="163">
        <v>17</v>
      </c>
      <c r="N69" s="165"/>
      <c r="O69" s="166">
        <v>4</v>
      </c>
      <c r="P69" s="163">
        <v>6</v>
      </c>
      <c r="Q69" s="163">
        <v>12</v>
      </c>
      <c r="R69" s="166">
        <v>14</v>
      </c>
      <c r="S69" s="163">
        <v>18</v>
      </c>
      <c r="T69" s="163">
        <v>8</v>
      </c>
      <c r="U69" s="163">
        <v>16</v>
      </c>
      <c r="V69" s="163">
        <v>10</v>
      </c>
      <c r="W69" s="163">
        <v>2</v>
      </c>
      <c r="X69" s="288"/>
      <c r="Y69" s="289"/>
      <c r="Z69" s="290"/>
      <c r="AA69" s="261" t="s">
        <v>158</v>
      </c>
      <c r="AB69" s="261"/>
    </row>
    <row r="70" spans="1:28" ht="13.65" customHeight="1" x14ac:dyDescent="0.25">
      <c r="A70" s="316" t="s">
        <v>159</v>
      </c>
      <c r="B70" s="292" t="s">
        <v>147</v>
      </c>
      <c r="C70" s="139">
        <v>120</v>
      </c>
      <c r="D70" s="140">
        <v>126</v>
      </c>
      <c r="E70" s="141">
        <v>3</v>
      </c>
      <c r="F70" s="141">
        <v>9</v>
      </c>
      <c r="G70" s="141">
        <v>5</v>
      </c>
      <c r="H70" s="141">
        <v>11</v>
      </c>
      <c r="I70" s="141">
        <v>7</v>
      </c>
      <c r="J70" s="141">
        <v>15</v>
      </c>
      <c r="K70" s="141">
        <v>1</v>
      </c>
      <c r="L70" s="141">
        <v>13</v>
      </c>
      <c r="M70" s="141">
        <v>17</v>
      </c>
      <c r="N70" s="142"/>
      <c r="O70" s="141">
        <v>4</v>
      </c>
      <c r="P70" s="141">
        <v>6</v>
      </c>
      <c r="Q70" s="141">
        <v>12</v>
      </c>
      <c r="R70" s="141">
        <v>14</v>
      </c>
      <c r="S70" s="141">
        <v>18</v>
      </c>
      <c r="T70" s="141">
        <v>8</v>
      </c>
      <c r="U70" s="141">
        <v>16</v>
      </c>
      <c r="V70" s="141">
        <v>10</v>
      </c>
      <c r="W70" s="141">
        <v>2</v>
      </c>
      <c r="X70" s="252"/>
      <c r="Y70" s="321"/>
      <c r="Z70" s="254"/>
      <c r="AA70" s="145">
        <v>70.7</v>
      </c>
      <c r="AB70" s="146">
        <v>73.900000000000006</v>
      </c>
    </row>
    <row r="71" spans="1:28" ht="13.65" customHeight="1" x14ac:dyDescent="0.25">
      <c r="A71" s="235" t="s">
        <v>160</v>
      </c>
      <c r="B71" s="214">
        <v>72</v>
      </c>
      <c r="C71" s="207">
        <v>124</v>
      </c>
      <c r="D71" s="151">
        <v>115</v>
      </c>
      <c r="E71" s="152">
        <v>4</v>
      </c>
      <c r="F71" s="153">
        <v>4</v>
      </c>
      <c r="G71" s="152">
        <v>3</v>
      </c>
      <c r="H71" s="152">
        <v>4</v>
      </c>
      <c r="I71" s="152">
        <v>5</v>
      </c>
      <c r="J71" s="152">
        <v>4</v>
      </c>
      <c r="K71" s="152">
        <v>3</v>
      </c>
      <c r="L71" s="152">
        <v>5</v>
      </c>
      <c r="M71" s="152">
        <v>4</v>
      </c>
      <c r="N71" s="154">
        <f>SUM(E71:M71)</f>
        <v>36</v>
      </c>
      <c r="O71" s="152">
        <v>4</v>
      </c>
      <c r="P71" s="152">
        <v>4</v>
      </c>
      <c r="Q71" s="152">
        <v>5</v>
      </c>
      <c r="R71" s="152">
        <v>3</v>
      </c>
      <c r="S71" s="152">
        <v>4</v>
      </c>
      <c r="T71" s="152">
        <v>4</v>
      </c>
      <c r="U71" s="152">
        <v>5</v>
      </c>
      <c r="V71" s="152">
        <v>3</v>
      </c>
      <c r="W71" s="152">
        <v>4</v>
      </c>
      <c r="X71" s="155">
        <f>SUM(O71:W71)</f>
        <v>36</v>
      </c>
      <c r="Y71" s="154">
        <f>SUM(N71,X71)</f>
        <v>72</v>
      </c>
      <c r="Z71" s="156">
        <f>MIN(Z72:Z96)</f>
        <v>0</v>
      </c>
      <c r="AA71" s="157">
        <v>69.8</v>
      </c>
      <c r="AB71" s="157">
        <v>65.900000000000006</v>
      </c>
    </row>
    <row r="72" spans="1:28" ht="13.65" customHeight="1" x14ac:dyDescent="0.25">
      <c r="A72" s="235" t="s">
        <v>101</v>
      </c>
      <c r="B72" s="320"/>
      <c r="C72" s="283"/>
      <c r="D72" s="284"/>
      <c r="E72" s="163">
        <v>11</v>
      </c>
      <c r="F72" s="164">
        <v>1</v>
      </c>
      <c r="G72" s="163">
        <v>15</v>
      </c>
      <c r="H72" s="163">
        <v>5</v>
      </c>
      <c r="I72" s="163">
        <v>9</v>
      </c>
      <c r="J72" s="163">
        <v>13</v>
      </c>
      <c r="K72" s="163">
        <v>7</v>
      </c>
      <c r="L72" s="163">
        <v>17</v>
      </c>
      <c r="M72" s="163">
        <v>3</v>
      </c>
      <c r="N72" s="165"/>
      <c r="O72" s="166">
        <v>2</v>
      </c>
      <c r="P72" s="163">
        <v>14</v>
      </c>
      <c r="Q72" s="163">
        <v>10</v>
      </c>
      <c r="R72" s="166">
        <v>8</v>
      </c>
      <c r="S72" s="163">
        <v>4</v>
      </c>
      <c r="T72" s="163">
        <v>16</v>
      </c>
      <c r="U72" s="163">
        <v>12</v>
      </c>
      <c r="V72" s="163">
        <v>18</v>
      </c>
      <c r="W72" s="163">
        <v>6</v>
      </c>
      <c r="X72" s="288"/>
      <c r="Y72" s="289"/>
      <c r="Z72" s="290"/>
      <c r="AA72" s="261"/>
    </row>
    <row r="73" spans="1:28" ht="13.65" customHeight="1" x14ac:dyDescent="0.25">
      <c r="A73" s="316" t="s">
        <v>131</v>
      </c>
      <c r="B73" s="292" t="s">
        <v>147</v>
      </c>
      <c r="C73" s="139">
        <v>115</v>
      </c>
      <c r="D73" s="140">
        <v>119</v>
      </c>
      <c r="E73" s="141">
        <v>11</v>
      </c>
      <c r="F73" s="141">
        <v>1</v>
      </c>
      <c r="G73" s="141">
        <v>15</v>
      </c>
      <c r="H73" s="141">
        <v>5</v>
      </c>
      <c r="I73" s="141">
        <v>9</v>
      </c>
      <c r="J73" s="141">
        <v>13</v>
      </c>
      <c r="K73" s="141">
        <v>7</v>
      </c>
      <c r="L73" s="141">
        <v>17</v>
      </c>
      <c r="M73" s="141">
        <v>1</v>
      </c>
      <c r="N73" s="142"/>
      <c r="O73" s="141">
        <v>2</v>
      </c>
      <c r="P73" s="141">
        <v>14</v>
      </c>
      <c r="Q73" s="141">
        <v>10</v>
      </c>
      <c r="R73" s="141">
        <v>8</v>
      </c>
      <c r="S73" s="141">
        <v>4</v>
      </c>
      <c r="T73" s="141">
        <v>16</v>
      </c>
      <c r="U73" s="141">
        <v>12</v>
      </c>
      <c r="V73" s="141">
        <v>18</v>
      </c>
      <c r="W73" s="141">
        <v>6</v>
      </c>
      <c r="X73" s="252"/>
      <c r="Y73" s="321"/>
      <c r="Z73" s="254"/>
      <c r="AA73" s="145">
        <v>68.2</v>
      </c>
      <c r="AB73" s="146">
        <v>71.400000000000006</v>
      </c>
    </row>
    <row r="74" spans="1:28" ht="13.65" customHeight="1" x14ac:dyDescent="0.25">
      <c r="A74" s="235" t="s">
        <v>161</v>
      </c>
      <c r="B74" s="214">
        <v>71</v>
      </c>
      <c r="C74" s="207">
        <v>120</v>
      </c>
      <c r="D74" s="151">
        <v>110</v>
      </c>
      <c r="E74" s="152">
        <v>4</v>
      </c>
      <c r="F74" s="153">
        <v>4</v>
      </c>
      <c r="G74" s="152">
        <v>4</v>
      </c>
      <c r="H74" s="152">
        <v>3</v>
      </c>
      <c r="I74" s="152">
        <v>4</v>
      </c>
      <c r="J74" s="152">
        <v>4</v>
      </c>
      <c r="K74" s="152">
        <v>5</v>
      </c>
      <c r="L74" s="152">
        <v>3</v>
      </c>
      <c r="M74" s="152">
        <v>4</v>
      </c>
      <c r="N74" s="154">
        <f>SUM(E74:M74)</f>
        <v>35</v>
      </c>
      <c r="O74" s="152">
        <v>4</v>
      </c>
      <c r="P74" s="152">
        <v>4</v>
      </c>
      <c r="Q74" s="152">
        <v>5</v>
      </c>
      <c r="R74" s="152">
        <v>3</v>
      </c>
      <c r="S74" s="152">
        <v>4</v>
      </c>
      <c r="T74" s="152">
        <v>4</v>
      </c>
      <c r="U74" s="152">
        <v>3</v>
      </c>
      <c r="V74" s="152">
        <v>5</v>
      </c>
      <c r="W74" s="152">
        <v>4</v>
      </c>
      <c r="X74" s="155">
        <f>SUM(O74:W74)</f>
        <v>36</v>
      </c>
      <c r="Y74" s="154">
        <f>SUM(N74,X74)</f>
        <v>71</v>
      </c>
      <c r="Z74" s="156">
        <f>MIN(Z75:Z98)</f>
        <v>0</v>
      </c>
      <c r="AA74" s="157">
        <v>68.8</v>
      </c>
      <c r="AB74" s="157">
        <v>65.3</v>
      </c>
    </row>
    <row r="75" spans="1:28" ht="13.65" customHeight="1" x14ac:dyDescent="0.25">
      <c r="A75" s="235" t="s">
        <v>161</v>
      </c>
      <c r="B75" s="328"/>
      <c r="C75" s="329"/>
      <c r="D75" s="329"/>
      <c r="E75" s="163">
        <v>3</v>
      </c>
      <c r="F75" s="164">
        <v>15</v>
      </c>
      <c r="G75" s="163">
        <v>7</v>
      </c>
      <c r="H75" s="163">
        <v>17</v>
      </c>
      <c r="I75" s="163">
        <v>13</v>
      </c>
      <c r="J75" s="163">
        <v>11</v>
      </c>
      <c r="K75" s="163">
        <v>1</v>
      </c>
      <c r="L75" s="163">
        <v>9</v>
      </c>
      <c r="M75" s="163">
        <v>5</v>
      </c>
      <c r="N75" s="165"/>
      <c r="O75" s="166">
        <v>2</v>
      </c>
      <c r="P75" s="163">
        <v>14</v>
      </c>
      <c r="Q75" s="163">
        <v>4</v>
      </c>
      <c r="R75" s="166">
        <v>10</v>
      </c>
      <c r="S75" s="163">
        <v>18</v>
      </c>
      <c r="T75" s="163">
        <v>16</v>
      </c>
      <c r="U75" s="163">
        <v>12</v>
      </c>
      <c r="V75" s="163">
        <v>6</v>
      </c>
      <c r="W75" s="163">
        <v>8</v>
      </c>
      <c r="X75" s="330"/>
      <c r="Y75" s="330"/>
      <c r="Z75" s="289"/>
      <c r="AA75" s="262"/>
      <c r="AB75" s="262"/>
    </row>
    <row r="76" spans="1:28" ht="13.65" customHeight="1" x14ac:dyDescent="0.25">
      <c r="A76" s="316" t="s">
        <v>161</v>
      </c>
      <c r="B76" s="292" t="s">
        <v>147</v>
      </c>
      <c r="C76" s="139">
        <v>115</v>
      </c>
      <c r="D76" s="140">
        <v>122</v>
      </c>
      <c r="E76" s="141">
        <v>3</v>
      </c>
      <c r="F76" s="141">
        <v>15</v>
      </c>
      <c r="G76" s="141">
        <v>7</v>
      </c>
      <c r="H76" s="141">
        <v>17</v>
      </c>
      <c r="I76" s="141">
        <v>13</v>
      </c>
      <c r="J76" s="141">
        <v>11</v>
      </c>
      <c r="K76" s="141">
        <v>1</v>
      </c>
      <c r="L76" s="141">
        <v>9</v>
      </c>
      <c r="M76" s="141">
        <v>5</v>
      </c>
      <c r="N76" s="142"/>
      <c r="O76" s="141">
        <v>8</v>
      </c>
      <c r="P76" s="141">
        <v>18</v>
      </c>
      <c r="Q76" s="141">
        <v>2</v>
      </c>
      <c r="R76" s="141">
        <v>10</v>
      </c>
      <c r="S76" s="141">
        <v>16</v>
      </c>
      <c r="T76" s="141">
        <v>14</v>
      </c>
      <c r="U76" s="141">
        <v>12</v>
      </c>
      <c r="V76" s="141">
        <v>4</v>
      </c>
      <c r="W76" s="141">
        <v>6</v>
      </c>
      <c r="X76" s="252"/>
      <c r="Y76" s="321"/>
      <c r="Z76" s="254"/>
      <c r="AA76" s="145">
        <v>68.2</v>
      </c>
      <c r="AB76" s="146">
        <v>71.400000000000006</v>
      </c>
    </row>
  </sheetData>
  <conditionalFormatting sqref="Z10 Z13 Z22 Z27 Z41 Z44 Z47 Z53">
    <cfRule type="cellIs" dxfId="128" priority="33" operator="equal">
      <formula>0</formula>
    </cfRule>
  </conditionalFormatting>
  <conditionalFormatting sqref="Z19">
    <cfRule type="cellIs" dxfId="127" priority="31" operator="equal">
      <formula>0</formula>
    </cfRule>
  </conditionalFormatting>
  <conditionalFormatting sqref="Z55">
    <cfRule type="cellIs" dxfId="126" priority="41" operator="equal">
      <formula>0</formula>
    </cfRule>
  </conditionalFormatting>
  <conditionalFormatting sqref="AA8">
    <cfRule type="cellIs" priority="27" stopIfTrue="1" operator="lessThan">
      <formula>-12</formula>
    </cfRule>
    <cfRule type="cellIs" dxfId="125" priority="28" operator="lessThanOrEqual">
      <formula>-7</formula>
    </cfRule>
  </conditionalFormatting>
  <conditionalFormatting sqref="AA11">
    <cfRule type="cellIs" priority="604" stopIfTrue="1" operator="lessThan">
      <formula>-12</formula>
    </cfRule>
    <cfRule type="cellIs" dxfId="124" priority="611" operator="lessThanOrEqual">
      <formula>-7</formula>
    </cfRule>
  </conditionalFormatting>
  <conditionalFormatting sqref="AA14">
    <cfRule type="cellIs" priority="21" stopIfTrue="1" operator="lessThan">
      <formula>-12</formula>
    </cfRule>
    <cfRule type="cellIs" dxfId="123" priority="22" operator="lessThanOrEqual">
      <formula>-7</formula>
    </cfRule>
  </conditionalFormatting>
  <conditionalFormatting sqref="AA17">
    <cfRule type="cellIs" priority="32" stopIfTrue="1" operator="lessThan">
      <formula>-12</formula>
    </cfRule>
    <cfRule type="cellIs" dxfId="122" priority="34" operator="lessThanOrEqual">
      <formula>-7</formula>
    </cfRule>
  </conditionalFormatting>
  <conditionalFormatting sqref="AA20">
    <cfRule type="cellIs" priority="605" stopIfTrue="1" operator="lessThan">
      <formula>-12</formula>
    </cfRule>
    <cfRule type="cellIs" dxfId="121" priority="612" operator="lessThanOrEqual">
      <formula>-7</formula>
    </cfRule>
  </conditionalFormatting>
  <conditionalFormatting sqref="AA23">
    <cfRule type="cellIs" priority="19" stopIfTrue="1" operator="lessThan">
      <formula>-12</formula>
    </cfRule>
    <cfRule type="cellIs" dxfId="120" priority="20" operator="lessThanOrEqual">
      <formula>-7</formula>
    </cfRule>
  </conditionalFormatting>
  <conditionalFormatting sqref="AA26">
    <cfRule type="cellIs" priority="17" stopIfTrue="1" operator="lessThan">
      <formula>-12</formula>
    </cfRule>
    <cfRule type="cellIs" dxfId="119" priority="18" operator="lessThanOrEqual">
      <formula>-7</formula>
    </cfRule>
  </conditionalFormatting>
  <conditionalFormatting sqref="AA30">
    <cfRule type="cellIs" priority="40" stopIfTrue="1" operator="lessThan">
      <formula>-12</formula>
    </cfRule>
    <cfRule type="cellIs" dxfId="118" priority="47" operator="lessThanOrEqual">
      <formula>-7</formula>
    </cfRule>
  </conditionalFormatting>
  <conditionalFormatting sqref="AA33">
    <cfRule type="cellIs" priority="15" stopIfTrue="1" operator="lessThan">
      <formula>-12</formula>
    </cfRule>
    <cfRule type="cellIs" dxfId="117" priority="46" operator="lessThanOrEqual">
      <formula>-7</formula>
    </cfRule>
  </conditionalFormatting>
  <conditionalFormatting sqref="AA36">
    <cfRule type="cellIs" priority="13" stopIfTrue="1" operator="lessThan">
      <formula>-12</formula>
    </cfRule>
    <cfRule type="cellIs" dxfId="116" priority="14" operator="lessThanOrEqual">
      <formula>-7</formula>
    </cfRule>
  </conditionalFormatting>
  <conditionalFormatting sqref="AA39">
    <cfRule type="cellIs" dxfId="115" priority="16" operator="lessThanOrEqual">
      <formula>-7</formula>
    </cfRule>
    <cfRule type="cellIs" priority="39" stopIfTrue="1" operator="lessThan">
      <formula>-12</formula>
    </cfRule>
  </conditionalFormatting>
  <conditionalFormatting sqref="AA42">
    <cfRule type="cellIs" priority="23" stopIfTrue="1" operator="lessThan">
      <formula>-12</formula>
    </cfRule>
    <cfRule type="cellIs" dxfId="114" priority="24" operator="lessThanOrEqual">
      <formula>-7</formula>
    </cfRule>
  </conditionalFormatting>
  <conditionalFormatting sqref="AA45">
    <cfRule type="cellIs" priority="38" stopIfTrue="1" operator="lessThan">
      <formula>-12</formula>
    </cfRule>
    <cfRule type="cellIs" dxfId="113" priority="45" operator="lessThanOrEqual">
      <formula>-7</formula>
    </cfRule>
  </conditionalFormatting>
  <conditionalFormatting sqref="AA48">
    <cfRule type="cellIs" dxfId="112" priority="30" operator="lessThanOrEqual">
      <formula>-7</formula>
    </cfRule>
    <cfRule type="cellIs" priority="37" stopIfTrue="1" operator="lessThan">
      <formula>-12</formula>
    </cfRule>
  </conditionalFormatting>
  <conditionalFormatting sqref="AA51">
    <cfRule type="cellIs" priority="7" stopIfTrue="1" operator="lessThan">
      <formula>-12</formula>
    </cfRule>
    <cfRule type="cellIs" dxfId="111" priority="8" operator="lessThanOrEqual">
      <formula>-7</formula>
    </cfRule>
  </conditionalFormatting>
  <conditionalFormatting sqref="AA54">
    <cfRule type="cellIs" priority="29" stopIfTrue="1" operator="lessThan">
      <formula>-12</formula>
    </cfRule>
    <cfRule type="cellIs" dxfId="110" priority="44" operator="lessThanOrEqual">
      <formula>-7</formula>
    </cfRule>
  </conditionalFormatting>
  <conditionalFormatting sqref="AA58">
    <cfRule type="cellIs" priority="36" stopIfTrue="1" operator="lessThan">
      <formula>-12</formula>
    </cfRule>
    <cfRule type="cellIs" dxfId="109" priority="43" operator="lessThanOrEqual">
      <formula>-7</formula>
    </cfRule>
  </conditionalFormatting>
  <conditionalFormatting sqref="AA61">
    <cfRule type="cellIs" priority="35" stopIfTrue="1" operator="lessThan">
      <formula>-12</formula>
    </cfRule>
    <cfRule type="cellIs" dxfId="108" priority="42" operator="lessThanOrEqual">
      <formula>-7</formula>
    </cfRule>
  </conditionalFormatting>
  <conditionalFormatting sqref="AA64">
    <cfRule type="cellIs" priority="25" stopIfTrue="1" operator="lessThan">
      <formula>-12</formula>
    </cfRule>
    <cfRule type="cellIs" dxfId="107" priority="26" operator="lessThanOrEqual">
      <formula>-7</formula>
    </cfRule>
  </conditionalFormatting>
  <conditionalFormatting sqref="AA67">
    <cfRule type="cellIs" priority="11" stopIfTrue="1" operator="lessThan">
      <formula>-12</formula>
    </cfRule>
    <cfRule type="cellIs" dxfId="106" priority="12" operator="lessThanOrEqual">
      <formula>-7</formula>
    </cfRule>
  </conditionalFormatting>
  <conditionalFormatting sqref="AA70">
    <cfRule type="cellIs" priority="9" stopIfTrue="1" operator="lessThan">
      <formula>-12</formula>
    </cfRule>
    <cfRule type="cellIs" dxfId="105" priority="10" operator="lessThanOrEqual">
      <formula>-7</formula>
    </cfRule>
  </conditionalFormatting>
  <conditionalFormatting sqref="AA73">
    <cfRule type="cellIs" priority="5" stopIfTrue="1" operator="lessThan">
      <formula>-12</formula>
    </cfRule>
    <cfRule type="cellIs" dxfId="104" priority="6" operator="lessThanOrEqual">
      <formula>-7</formula>
    </cfRule>
  </conditionalFormatting>
  <conditionalFormatting sqref="AA76">
    <cfRule type="cellIs" priority="606" stopIfTrue="1" operator="lessThan">
      <formula>-12</formula>
    </cfRule>
    <cfRule type="cellIs" dxfId="103" priority="613" operator="lessThanOrEqual">
      <formula>-7</formula>
    </cfRule>
  </conditionalFormatting>
  <conditionalFormatting sqref="AC33:AC37">
    <cfRule type="expression" priority="71">
      <formula>IF(D37=0,AC31=C37,AC31=C37)</formula>
    </cfRule>
  </conditionalFormatting>
  <conditionalFormatting sqref="AC39:AC41">
    <cfRule type="expression" priority="598">
      <formula>IF(D42=0,AC36=C42,AC36=C42)</formula>
    </cfRule>
  </conditionalFormatting>
  <conditionalFormatting sqref="AC3:AD3">
    <cfRule type="expression" priority="616">
      <formula>IF(D7=0,TRUE,IF(C7&gt;0,AC3=C7,AC3=D7))</formula>
    </cfRule>
  </conditionalFormatting>
  <conditionalFormatting sqref="AC4:AD4">
    <cfRule type="expression" priority="2">
      <formula>IF(D6=0,TRUE,IF(C6&gt;0,AC4=C6,AC4=D6))</formula>
    </cfRule>
  </conditionalFormatting>
  <conditionalFormatting sqref="AC5:AD5">
    <cfRule type="expression" priority="3">
      <formula>IF(D8=0,AC5=C8,AC5=C8)</formula>
    </cfRule>
  </conditionalFormatting>
  <conditionalFormatting sqref="AC6:AD6">
    <cfRule type="expression" priority="69">
      <formula>IF(D8=0,TRUE,IF(C8&gt;0,AC6=C8,AC6=D8))</formula>
    </cfRule>
  </conditionalFormatting>
  <conditionalFormatting sqref="AC7:AD8">
    <cfRule type="expression" priority="550">
      <formula>IF(D10=0,AC7=C10,AC7=C10)</formula>
    </cfRule>
  </conditionalFormatting>
  <conditionalFormatting sqref="AC9:AD42">
    <cfRule type="expression" priority="72">
      <formula>IF(D11=0,AC9=C11,AC9=C11)</formula>
    </cfRule>
  </conditionalFormatting>
  <conditionalFormatting sqref="AC25:AD25">
    <cfRule type="expression" priority="600">
      <formula>IF(D26=0,AC23=C26,AC23=C26)</formula>
    </cfRule>
  </conditionalFormatting>
  <conditionalFormatting sqref="AC26:AD26">
    <cfRule type="expression" priority="601">
      <formula>IF(D25=0,AC24=C25,AC24=C25)</formula>
    </cfRule>
  </conditionalFormatting>
  <conditionalFormatting sqref="AO5:AW5">
    <cfRule type="cellIs" dxfId="102" priority="1" stopIfTrue="1" operator="greaterThan">
      <formula>$M$7+2+BO5</formula>
    </cfRule>
    <cfRule type="cellIs" dxfId="101" priority="4" stopIfTrue="1" operator="greaterThan">
      <formula>$E$7+2+BO5</formula>
    </cfRule>
  </conditionalFormatting>
  <conditionalFormatting sqref="AO7:AW37">
    <cfRule type="cellIs" dxfId="100" priority="68" stopIfTrue="1" operator="greaterThan">
      <formula>$M$7+2+BO7</formula>
    </cfRule>
    <cfRule type="cellIs" dxfId="99" priority="610" stopIfTrue="1" operator="greaterThan">
      <formula>$E$7+2+BO7</formula>
    </cfRule>
  </conditionalFormatting>
  <hyperlinks>
    <hyperlink ref="A2" r:id="rId1" xr:uid="{00000000-0004-0000-12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W39"/>
  <sheetViews>
    <sheetView workbookViewId="0">
      <pane xSplit="3" ySplit="3" topLeftCell="D5" activePane="bottomRight" state="frozen"/>
      <selection activeCell="C35" sqref="C35"/>
      <selection pane="topRight"/>
      <selection pane="bottomLeft"/>
      <selection pane="bottomRight" activeCell="AA35" sqref="AA35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137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331">
        <v>120</v>
      </c>
      <c r="D2" s="332">
        <v>124</v>
      </c>
      <c r="E2" s="333">
        <v>5</v>
      </c>
      <c r="F2" s="334">
        <v>17</v>
      </c>
      <c r="G2" s="333">
        <v>1</v>
      </c>
      <c r="H2" s="333">
        <v>11</v>
      </c>
      <c r="I2" s="333">
        <v>7</v>
      </c>
      <c r="J2" s="333">
        <v>15</v>
      </c>
      <c r="K2" s="333">
        <v>3</v>
      </c>
      <c r="L2" s="333">
        <v>9</v>
      </c>
      <c r="M2" s="333">
        <v>13</v>
      </c>
      <c r="N2" s="335"/>
      <c r="O2" s="333">
        <v>4</v>
      </c>
      <c r="P2" s="333">
        <v>6</v>
      </c>
      <c r="Q2" s="333">
        <v>16</v>
      </c>
      <c r="R2" s="333">
        <v>2</v>
      </c>
      <c r="S2" s="333">
        <v>12</v>
      </c>
      <c r="T2" s="333">
        <v>10</v>
      </c>
      <c r="U2" s="333">
        <v>14</v>
      </c>
      <c r="V2" s="333">
        <v>18</v>
      </c>
      <c r="W2" s="333">
        <v>8</v>
      </c>
      <c r="X2" s="135"/>
      <c r="Y2" s="143">
        <f>MIN(Y5:Y33)</f>
        <v>0</v>
      </c>
      <c r="Z2" s="144">
        <f>MIN(Z5:Z33)</f>
        <v>-27</v>
      </c>
      <c r="AA2" s="145">
        <v>69.5</v>
      </c>
      <c r="AB2" s="336">
        <v>71.400000000000006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138</v>
      </c>
      <c r="B3" s="337">
        <v>72</v>
      </c>
      <c r="C3" s="338">
        <v>124</v>
      </c>
      <c r="D3" s="339">
        <v>117</v>
      </c>
      <c r="E3" s="340">
        <v>5</v>
      </c>
      <c r="F3" s="341">
        <v>3</v>
      </c>
      <c r="G3" s="340">
        <v>4</v>
      </c>
      <c r="H3" s="340">
        <v>4</v>
      </c>
      <c r="I3" s="340">
        <v>5</v>
      </c>
      <c r="J3" s="340">
        <v>3</v>
      </c>
      <c r="K3" s="340">
        <v>4</v>
      </c>
      <c r="L3" s="340">
        <v>4</v>
      </c>
      <c r="M3" s="340">
        <v>4</v>
      </c>
      <c r="N3" s="342">
        <f>SUM(E3:M3)</f>
        <v>36</v>
      </c>
      <c r="O3" s="343">
        <v>4</v>
      </c>
      <c r="P3" s="340">
        <v>4</v>
      </c>
      <c r="Q3" s="340">
        <v>3</v>
      </c>
      <c r="R3" s="340">
        <v>5</v>
      </c>
      <c r="S3" s="340">
        <v>4</v>
      </c>
      <c r="T3" s="340">
        <v>4</v>
      </c>
      <c r="U3" s="340">
        <v>4</v>
      </c>
      <c r="V3" s="340">
        <v>3</v>
      </c>
      <c r="W3" s="340">
        <v>5</v>
      </c>
      <c r="X3" s="344">
        <f>SUM(O3:W3)</f>
        <v>36</v>
      </c>
      <c r="Y3" s="342">
        <v>72</v>
      </c>
      <c r="Z3" s="345">
        <v>0</v>
      </c>
      <c r="AA3" s="346">
        <v>69</v>
      </c>
      <c r="AB3" s="346">
        <v>66.2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347">
        <v>5</v>
      </c>
      <c r="F4" s="348">
        <v>17</v>
      </c>
      <c r="G4" s="347">
        <v>1</v>
      </c>
      <c r="H4" s="347">
        <v>11</v>
      </c>
      <c r="I4" s="347">
        <v>7</v>
      </c>
      <c r="J4" s="347">
        <v>15</v>
      </c>
      <c r="K4" s="347">
        <v>3</v>
      </c>
      <c r="L4" s="347">
        <v>9</v>
      </c>
      <c r="M4" s="347">
        <v>13</v>
      </c>
      <c r="N4" s="349"/>
      <c r="O4" s="350">
        <v>8</v>
      </c>
      <c r="P4" s="347">
        <v>4</v>
      </c>
      <c r="Q4" s="347">
        <v>16</v>
      </c>
      <c r="R4" s="350">
        <v>2</v>
      </c>
      <c r="S4" s="347">
        <v>12</v>
      </c>
      <c r="T4" s="347">
        <v>6</v>
      </c>
      <c r="U4" s="347">
        <v>14</v>
      </c>
      <c r="V4" s="347">
        <v>18</v>
      </c>
      <c r="W4" s="347">
        <v>10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172">
        <v>19</v>
      </c>
      <c r="C5" s="173">
        <f t="shared" ref="C5:C33" si="0">_xlfn.IFS($A$5:$A$33="Andi Grant",ROUND($B$5:$B$33*($C$2/113)-($B$3-$AA$2),0),$A$5:$A$33&lt;&gt;"Andi Grant",ROUND($B$5:$B$33*($C$3/113)-($B$3-$AA$3),0))</f>
        <v>18</v>
      </c>
      <c r="D5" s="173">
        <v>0</v>
      </c>
      <c r="E5" s="174"/>
      <c r="F5" s="175"/>
      <c r="G5" s="174"/>
      <c r="H5" s="174"/>
      <c r="I5" s="174"/>
      <c r="J5" s="174"/>
      <c r="K5" s="174"/>
      <c r="L5" s="174"/>
      <c r="M5" s="174"/>
      <c r="N5" s="134">
        <f>SUM(D5:M5)</f>
        <v>0</v>
      </c>
      <c r="O5" s="176"/>
      <c r="P5" s="174"/>
      <c r="Q5" s="174"/>
      <c r="R5" s="174"/>
      <c r="S5" s="174"/>
      <c r="T5" s="174"/>
      <c r="U5" s="174"/>
      <c r="V5" s="174"/>
      <c r="W5" s="176"/>
      <c r="X5" s="177">
        <f t="shared" ref="X5:X33" si="1">SUM(O5:W5)</f>
        <v>0</v>
      </c>
      <c r="Y5" s="178">
        <f t="shared" ref="Y5:Y33" si="2">SUM(N5+X5)</f>
        <v>0</v>
      </c>
      <c r="Z5" s="179">
        <f t="shared" ref="Z5:Z33" si="3">IF(AC5&lt;37,(SUM(ROUND(Y5-AC5,0))),"")</f>
        <v>-18</v>
      </c>
      <c r="AA5" s="180">
        <f t="shared" ref="AA5:AA33" si="4">IF(X5&gt;0,ROUND(Y5-($AC$5:$AC$33+$B$3),0),0)</f>
        <v>0</v>
      </c>
      <c r="AC5" s="354">
        <f t="shared" ref="AC5:AC33" si="5">IF(D5&gt;0,D5,C5)</f>
        <v>18</v>
      </c>
      <c r="AD5" s="182"/>
      <c r="AE5" s="183">
        <f>HLOOKUP($AC5,HH!$A$2:$BC$20,E$4+1)</f>
        <v>1</v>
      </c>
      <c r="AF5" s="183">
        <f>HLOOKUP($AC5,HH!$A$2:$BC$20,F$4+1)</f>
        <v>1</v>
      </c>
      <c r="AG5" s="183">
        <f>HLOOKUP($AC5,HH!$A$2:$BC$20,G$4+1)</f>
        <v>1</v>
      </c>
      <c r="AH5" s="183">
        <f>HLOOKUP($AC5,HH!$A$2:$BC$20,H$4+1)</f>
        <v>1</v>
      </c>
      <c r="AI5" s="183">
        <f>HLOOKUP($AC5,HH!$A$2:$BC$20,I$4+1)</f>
        <v>1</v>
      </c>
      <c r="AJ5" s="183">
        <f>HLOOKUP($AC5,HH!$A$2:$BC$20,J$4+1)</f>
        <v>1</v>
      </c>
      <c r="AK5" s="183">
        <f>HLOOKUP($AC5,HH!$A$2:$BC$20,K$4+1)</f>
        <v>1</v>
      </c>
      <c r="AL5" s="183">
        <f>HLOOKUP($AC5,HH!$A$2:$BC$20,L$4+1)</f>
        <v>1</v>
      </c>
      <c r="AM5" s="183">
        <f>HLOOKUP($AC5,HH!$A$2:$BC$20,M$4+1)</f>
        <v>1</v>
      </c>
      <c r="AN5" s="183"/>
      <c r="AO5" s="183">
        <f>HLOOKUP($AC5,HH!$A$2:$BC$20,O$4+1)</f>
        <v>1</v>
      </c>
      <c r="AP5" s="183">
        <f>HLOOKUP($AC5,HH!$A$2:$BC$20,P$4+1)</f>
        <v>1</v>
      </c>
      <c r="AQ5" s="183">
        <f>HLOOKUP($AC5,HH!$A$2:$BC$20,Q$4+1)</f>
        <v>1</v>
      </c>
      <c r="AR5" s="183">
        <f>HLOOKUP($AC5,HH!$A$2:$BC$20,R$4+1)</f>
        <v>1</v>
      </c>
      <c r="AS5" s="183">
        <f>HLOOKUP($AC5,HH!$A$2:$BC$20,S$4+1)</f>
        <v>1</v>
      </c>
      <c r="AT5" s="183">
        <f>HLOOKUP($AC5,HH!$A$2:$BC$20,T$4+1)</f>
        <v>1</v>
      </c>
      <c r="AU5" s="183">
        <f>HLOOKUP($AC5,HH!$A$2:$BC$20,U$4+1)</f>
        <v>1</v>
      </c>
      <c r="AV5" s="183">
        <f>HLOOKUP($AC5,HH!$A$2:$BC$20,V$4+1)</f>
        <v>1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172">
        <v>12.5</v>
      </c>
      <c r="C6" s="173">
        <f t="shared" si="0"/>
        <v>11</v>
      </c>
      <c r="D6" s="173">
        <f t="shared" ref="D6:D32" si="6">_xlfn.IFS($A$5:$A$33="Andi Grant",ROUND($B$5:$B$33*($D$2/113)-($B$3-$AB$2),0),$A$5:$A$33&lt;&gt;"Andi Grant",ROUND($B$5:$B$33*($D$3/113)-($B$3-$AB$3),0))</f>
        <v>13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>
        <f t="shared" si="2"/>
        <v>0</v>
      </c>
      <c r="Z6" s="179">
        <f t="shared" si="3"/>
        <v>-13</v>
      </c>
      <c r="AA6" s="180">
        <f t="shared" si="4"/>
        <v>0</v>
      </c>
      <c r="AC6" s="354">
        <f t="shared" si="5"/>
        <v>13</v>
      </c>
      <c r="AD6" s="182"/>
      <c r="AE6" s="183">
        <f>HLOOKUP($AC6,HH!$A$2:$BC$20,E$4+1)</f>
        <v>1</v>
      </c>
      <c r="AF6" s="183">
        <f>HLOOKUP($AC6,HH!$A$2:$BC$20,F$4+1)</f>
        <v>0</v>
      </c>
      <c r="AG6" s="183">
        <f>HLOOKUP($AC6,HH!$A$2:$BC$20,G$4+1)</f>
        <v>1</v>
      </c>
      <c r="AH6" s="183">
        <f>HLOOKUP($AC6,HH!$A$2:$BC$20,H$4+1)</f>
        <v>1</v>
      </c>
      <c r="AI6" s="183">
        <f>HLOOKUP($AC6,HH!$A$2:$BC$20,I$4+1)</f>
        <v>1</v>
      </c>
      <c r="AJ6" s="183">
        <f>HLOOKUP($AC6,HH!$A$2:$BC$20,J$4+1)</f>
        <v>0</v>
      </c>
      <c r="AK6" s="183">
        <f>HLOOKUP($AC6,HH!$A$2:$BC$20,K$4+1)</f>
        <v>1</v>
      </c>
      <c r="AL6" s="183">
        <f>HLOOKUP($AC6,HH!$A$2:$BC$20,L$4+1)</f>
        <v>1</v>
      </c>
      <c r="AM6" s="183">
        <f>HLOOKUP($AC6,HH!$A$2:$BC$20,M$4+1)</f>
        <v>1</v>
      </c>
      <c r="AN6" s="183"/>
      <c r="AO6" s="183">
        <f>HLOOKUP($AC6,HH!$A$2:$BC$20,O$4+1)</f>
        <v>1</v>
      </c>
      <c r="AP6" s="183">
        <f>HLOOKUP($AC6,HH!$A$2:$BC$20,P$4+1)</f>
        <v>1</v>
      </c>
      <c r="AQ6" s="183">
        <f>HLOOKUP($AC6,HH!$A$2:$BC$20,Q$4+1)</f>
        <v>0</v>
      </c>
      <c r="AR6" s="183">
        <f>HLOOKUP($AC6,HH!$A$2:$BC$20,R$4+1)</f>
        <v>1</v>
      </c>
      <c r="AS6" s="183">
        <f>HLOOKUP($AC6,HH!$A$2:$BC$20,S$4+1)</f>
        <v>1</v>
      </c>
      <c r="AT6" s="183">
        <f>HLOOKUP($AC6,HH!$A$2:$BC$20,T$4+1)</f>
        <v>1</v>
      </c>
      <c r="AU6" s="183">
        <f>HLOOKUP($AC6,HH!$A$2:$BC$20,U$4+1)</f>
        <v>0</v>
      </c>
      <c r="AV6" s="183">
        <f>HLOOKUP($AC6,HH!$A$2:$BC$20,V$4+1)</f>
        <v>0</v>
      </c>
      <c r="AW6" s="183">
        <f>HLOOKUP($AC6,HH!$A$2:$BC$20,W$4+1)</f>
        <v>1</v>
      </c>
    </row>
    <row r="7" spans="1:49" ht="13.65" customHeight="1" x14ac:dyDescent="0.25">
      <c r="A7" s="185" t="s">
        <v>23</v>
      </c>
      <c r="B7" s="186">
        <v>27.1</v>
      </c>
      <c r="C7" s="173">
        <f t="shared" si="0"/>
        <v>27</v>
      </c>
      <c r="D7" s="173">
        <f t="shared" si="6"/>
        <v>22</v>
      </c>
      <c r="E7" s="174"/>
      <c r="F7" s="175"/>
      <c r="G7" s="174"/>
      <c r="H7" s="174"/>
      <c r="I7" s="174"/>
      <c r="J7" s="174"/>
      <c r="K7" s="174"/>
      <c r="L7" s="174"/>
      <c r="M7" s="174"/>
      <c r="N7" s="134">
        <f t="shared" si="7"/>
        <v>0</v>
      </c>
      <c r="O7" s="176"/>
      <c r="P7" s="174"/>
      <c r="Q7" s="174"/>
      <c r="R7" s="174"/>
      <c r="S7" s="174"/>
      <c r="T7" s="176"/>
      <c r="U7" s="174"/>
      <c r="V7" s="174"/>
      <c r="W7" s="176"/>
      <c r="X7" s="177">
        <f t="shared" si="1"/>
        <v>0</v>
      </c>
      <c r="Y7" s="178">
        <f t="shared" si="2"/>
        <v>0</v>
      </c>
      <c r="Z7" s="179">
        <f t="shared" si="3"/>
        <v>-22</v>
      </c>
      <c r="AA7" s="180">
        <f t="shared" si="4"/>
        <v>0</v>
      </c>
      <c r="AC7" s="354">
        <f t="shared" si="5"/>
        <v>22</v>
      </c>
      <c r="AD7" s="182"/>
      <c r="AE7" s="183">
        <f>HLOOKUP($AC7,HH!$A$2:$BC$20,E$4+1)</f>
        <v>1</v>
      </c>
      <c r="AF7" s="183">
        <f>HLOOKUP($AC7,HH!$A$2:$BC$20,F$4+1)</f>
        <v>1</v>
      </c>
      <c r="AG7" s="183">
        <f>HLOOKUP($AC7,HH!$A$2:$BC$20,G$4+1)</f>
        <v>2</v>
      </c>
      <c r="AH7" s="183">
        <f>HLOOKUP($AC7,HH!$A$2:$BC$20,H$4+1)</f>
        <v>1</v>
      </c>
      <c r="AI7" s="183">
        <f>HLOOKUP($AC7,HH!$A$2:$BC$20,I$4+1)</f>
        <v>1</v>
      </c>
      <c r="AJ7" s="183">
        <f>HLOOKUP($AC7,HH!$A$2:$BC$20,J$4+1)</f>
        <v>1</v>
      </c>
      <c r="AK7" s="183">
        <f>HLOOKUP($AC7,HH!$A$2:$BC$20,K$4+1)</f>
        <v>2</v>
      </c>
      <c r="AL7" s="183">
        <f>HLOOKUP($AC7,HH!$A$2:$BC$20,L$4+1)</f>
        <v>1</v>
      </c>
      <c r="AM7" s="183">
        <f>HLOOKUP($AC7,HH!$A$2:$BC$20,M$4+1)</f>
        <v>1</v>
      </c>
      <c r="AN7" s="183"/>
      <c r="AO7" s="183">
        <f>HLOOKUP($AC7,HH!$A$2:$BC$20,O$4+1)</f>
        <v>1</v>
      </c>
      <c r="AP7" s="183">
        <f>HLOOKUP($AC7,HH!$A$2:$BC$20,P$4+1)</f>
        <v>2</v>
      </c>
      <c r="AQ7" s="183">
        <f>HLOOKUP($AC7,HH!$A$2:$BC$20,Q$4+1)</f>
        <v>1</v>
      </c>
      <c r="AR7" s="183">
        <f>HLOOKUP($AC7,HH!$A$2:$BC$20,R$4+1)</f>
        <v>2</v>
      </c>
      <c r="AS7" s="183">
        <f>HLOOKUP($AC7,HH!$A$2:$BC$20,S$4+1)</f>
        <v>1</v>
      </c>
      <c r="AT7" s="183">
        <f>HLOOKUP($AC7,HH!$A$2:$BC$20,T$4+1)</f>
        <v>1</v>
      </c>
      <c r="AU7" s="183">
        <f>HLOOKUP($AC7,HH!$A$2:$BC$20,U$4+1)</f>
        <v>1</v>
      </c>
      <c r="AV7" s="183">
        <f>HLOOKUP($AC7,HH!$A$2:$BC$20,V$4+1)</f>
        <v>1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186">
        <v>27.2</v>
      </c>
      <c r="C8" s="173">
        <f t="shared" si="0"/>
        <v>27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>
        <f t="shared" si="2"/>
        <v>0</v>
      </c>
      <c r="Z8" s="179">
        <f t="shared" si="3"/>
        <v>-27</v>
      </c>
      <c r="AA8" s="180">
        <f t="shared" si="4"/>
        <v>0</v>
      </c>
      <c r="AC8" s="354">
        <f t="shared" si="5"/>
        <v>27</v>
      </c>
      <c r="AD8" s="182"/>
      <c r="AE8" s="183">
        <f>HLOOKUP($AC8,HH!$A$2:$BC$20,E$4+1)</f>
        <v>2</v>
      </c>
      <c r="AF8" s="183">
        <f>HLOOKUP($AC8,HH!$A$2:$BC$20,F$4+1)</f>
        <v>1</v>
      </c>
      <c r="AG8" s="183">
        <f>HLOOKUP($AC8,HH!$A$2:$BC$20,G$4+1)</f>
        <v>2</v>
      </c>
      <c r="AH8" s="183">
        <f>HLOOKUP($AC8,HH!$A$2:$BC$20,H$4+1)</f>
        <v>1</v>
      </c>
      <c r="AI8" s="183">
        <f>HLOOKUP($AC8,HH!$A$2:$BC$20,I$4+1)</f>
        <v>2</v>
      </c>
      <c r="AJ8" s="183">
        <f>HLOOKUP($AC8,HH!$A$2:$BC$20,J$4+1)</f>
        <v>1</v>
      </c>
      <c r="AK8" s="183">
        <f>HLOOKUP($AC8,HH!$A$2:$BC$20,K$4+1)</f>
        <v>2</v>
      </c>
      <c r="AL8" s="183">
        <f>HLOOKUP($AC8,HH!$A$2:$BC$20,L$4+1)</f>
        <v>2</v>
      </c>
      <c r="AM8" s="183">
        <f>HLOOKUP($AC8,HH!$A$2:$BC$20,M$4+1)</f>
        <v>1</v>
      </c>
      <c r="AN8" s="183"/>
      <c r="AO8" s="183">
        <f>HLOOKUP($AC8,HH!$A$2:$BC$20,O$4+1)</f>
        <v>2</v>
      </c>
      <c r="AP8" s="183">
        <f>HLOOKUP($AC8,HH!$A$2:$BC$20,P$4+1)</f>
        <v>2</v>
      </c>
      <c r="AQ8" s="183">
        <f>HLOOKUP($AC8,HH!$A$2:$BC$20,Q$4+1)</f>
        <v>1</v>
      </c>
      <c r="AR8" s="183">
        <f>HLOOKUP($AC8,HH!$A$2:$BC$20,R$4+1)</f>
        <v>2</v>
      </c>
      <c r="AS8" s="183">
        <f>HLOOKUP($AC8,HH!$A$2:$BC$20,S$4+1)</f>
        <v>1</v>
      </c>
      <c r="AT8" s="183">
        <f>HLOOKUP($AC8,HH!$A$2:$BC$20,T$4+1)</f>
        <v>2</v>
      </c>
      <c r="AU8" s="183">
        <f>HLOOKUP($AC8,HH!$A$2:$BC$20,U$4+1)</f>
        <v>1</v>
      </c>
      <c r="AV8" s="183">
        <f>HLOOKUP($AC8,HH!$A$2:$BC$20,V$4+1)</f>
        <v>1</v>
      </c>
      <c r="AW8" s="183">
        <f>HLOOKUP($AC8,HH!$A$2:$BC$20,W$4+1)</f>
        <v>1</v>
      </c>
    </row>
    <row r="9" spans="1:49" ht="13.65" customHeight="1" x14ac:dyDescent="0.25">
      <c r="A9" s="185" t="s">
        <v>40</v>
      </c>
      <c r="B9" s="186">
        <v>12.8</v>
      </c>
      <c r="C9" s="173">
        <f t="shared" si="0"/>
        <v>11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>
        <f t="shared" si="2"/>
        <v>0</v>
      </c>
      <c r="Z9" s="179">
        <f t="shared" si="3"/>
        <v>-11</v>
      </c>
      <c r="AA9" s="180">
        <f t="shared" si="4"/>
        <v>0</v>
      </c>
      <c r="AC9" s="354">
        <f t="shared" si="5"/>
        <v>11</v>
      </c>
      <c r="AD9" s="182"/>
      <c r="AE9" s="183">
        <f>HLOOKUP($AC9,HH!$A$2:$BC$20,E$4+1)</f>
        <v>1</v>
      </c>
      <c r="AF9" s="183">
        <f>HLOOKUP($AC9,HH!$A$2:$BC$20,F$4+1)</f>
        <v>0</v>
      </c>
      <c r="AG9" s="183">
        <f>HLOOKUP($AC9,HH!$A$2:$BC$20,G$4+1)</f>
        <v>1</v>
      </c>
      <c r="AH9" s="183">
        <f>HLOOKUP($AC9,HH!$A$2:$BC$20,H$4+1)</f>
        <v>1</v>
      </c>
      <c r="AI9" s="183">
        <f>HLOOKUP($AC9,HH!$A$2:$BC$20,I$4+1)</f>
        <v>1</v>
      </c>
      <c r="AJ9" s="183">
        <f>HLOOKUP($AC9,HH!$A$2:$BC$20,J$4+1)</f>
        <v>0</v>
      </c>
      <c r="AK9" s="183">
        <f>HLOOKUP($AC9,HH!$A$2:$BC$20,K$4+1)</f>
        <v>1</v>
      </c>
      <c r="AL9" s="183">
        <f>HLOOKUP($AC9,HH!$A$2:$BC$20,L$4+1)</f>
        <v>1</v>
      </c>
      <c r="AM9" s="183">
        <f>HLOOKUP($AC9,HH!$A$2:$BC$20,M$4+1)</f>
        <v>0</v>
      </c>
      <c r="AN9" s="183"/>
      <c r="AO9" s="183">
        <f>HLOOKUP($AC9,HH!$A$2:$BC$20,O$4+1)</f>
        <v>1</v>
      </c>
      <c r="AP9" s="183">
        <f>HLOOKUP($AC9,HH!$A$2:$BC$20,P$4+1)</f>
        <v>1</v>
      </c>
      <c r="AQ9" s="183">
        <f>HLOOKUP($AC9,HH!$A$2:$BC$20,Q$4+1)</f>
        <v>0</v>
      </c>
      <c r="AR9" s="183">
        <f>HLOOKUP($AC9,HH!$A$2:$BC$20,R$4+1)</f>
        <v>1</v>
      </c>
      <c r="AS9" s="183">
        <f>HLOOKUP($AC9,HH!$A$2:$BC$20,S$4+1)</f>
        <v>0</v>
      </c>
      <c r="AT9" s="183">
        <f>HLOOKUP($AC9,HH!$A$2:$BC$20,T$4+1)</f>
        <v>1</v>
      </c>
      <c r="AU9" s="183">
        <f>HLOOKUP($AC9,HH!$A$2:$BC$20,U$4+1)</f>
        <v>0</v>
      </c>
      <c r="AV9" s="183">
        <f>HLOOKUP($AC9,HH!$A$2:$BC$20,V$4+1)</f>
        <v>0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186">
        <v>10.1</v>
      </c>
      <c r="C10" s="173">
        <f t="shared" si="0"/>
        <v>8</v>
      </c>
      <c r="D10" s="173">
        <v>0</v>
      </c>
      <c r="E10" s="174"/>
      <c r="F10" s="175"/>
      <c r="G10" s="174"/>
      <c r="H10" s="174"/>
      <c r="I10" s="174"/>
      <c r="J10" s="174"/>
      <c r="K10" s="174"/>
      <c r="L10" s="174"/>
      <c r="M10" s="174"/>
      <c r="N10" s="134">
        <f t="shared" si="7"/>
        <v>0</v>
      </c>
      <c r="O10" s="176"/>
      <c r="P10" s="174"/>
      <c r="Q10" s="174"/>
      <c r="R10" s="174"/>
      <c r="S10" s="174"/>
      <c r="T10" s="174"/>
      <c r="U10" s="174"/>
      <c r="V10" s="174"/>
      <c r="W10" s="176"/>
      <c r="X10" s="177">
        <f t="shared" si="1"/>
        <v>0</v>
      </c>
      <c r="Y10" s="178">
        <f t="shared" si="2"/>
        <v>0</v>
      </c>
      <c r="Z10" s="179">
        <f t="shared" si="3"/>
        <v>-8</v>
      </c>
      <c r="AA10" s="180">
        <f t="shared" si="4"/>
        <v>0</v>
      </c>
      <c r="AC10" s="354">
        <f t="shared" si="5"/>
        <v>8</v>
      </c>
      <c r="AD10" s="182"/>
      <c r="AE10" s="183">
        <f>HLOOKUP($AC10,HH!$A$2:$BC$20,E$4+1)</f>
        <v>1</v>
      </c>
      <c r="AF10" s="183">
        <f>HLOOKUP($AC10,HH!$A$2:$BC$20,F$4+1)</f>
        <v>0</v>
      </c>
      <c r="AG10" s="183">
        <f>HLOOKUP($AC10,HH!$A$2:$BC$20,G$4+1)</f>
        <v>1</v>
      </c>
      <c r="AH10" s="183">
        <f>HLOOKUP($AC10,HH!$A$2:$BC$20,H$4+1)</f>
        <v>0</v>
      </c>
      <c r="AI10" s="183">
        <f>HLOOKUP($AC10,HH!$A$2:$BC$20,I$4+1)</f>
        <v>1</v>
      </c>
      <c r="AJ10" s="183">
        <f>HLOOKUP($AC10,HH!$A$2:$BC$20,J$4+1)</f>
        <v>0</v>
      </c>
      <c r="AK10" s="183">
        <f>HLOOKUP($AC10,HH!$A$2:$BC$20,K$4+1)</f>
        <v>1</v>
      </c>
      <c r="AL10" s="183">
        <f>HLOOKUP($AC10,HH!$A$2:$BC$20,L$4+1)</f>
        <v>0</v>
      </c>
      <c r="AM10" s="183">
        <f>HLOOKUP($AC10,HH!$A$2:$BC$20,M$4+1)</f>
        <v>0</v>
      </c>
      <c r="AN10" s="183"/>
      <c r="AO10" s="183">
        <f>HLOOKUP($AC10,HH!$A$2:$BC$20,O$4+1)</f>
        <v>1</v>
      </c>
      <c r="AP10" s="183">
        <f>HLOOKUP($AC10,HH!$A$2:$BC$20,P$4+1)</f>
        <v>1</v>
      </c>
      <c r="AQ10" s="183">
        <f>HLOOKUP($AC10,HH!$A$2:$BC$20,Q$4+1)</f>
        <v>0</v>
      </c>
      <c r="AR10" s="183">
        <f>HLOOKUP($AC10,HH!$A$2:$BC$20,R$4+1)</f>
        <v>1</v>
      </c>
      <c r="AS10" s="183">
        <f>HLOOKUP($AC10,HH!$A$2:$BC$20,S$4+1)</f>
        <v>0</v>
      </c>
      <c r="AT10" s="183">
        <f>HLOOKUP($AC10,HH!$A$2:$BC$20,T$4+1)</f>
        <v>1</v>
      </c>
      <c r="AU10" s="183">
        <f>HLOOKUP($AC10,HH!$A$2:$BC$20,U$4+1)</f>
        <v>0</v>
      </c>
      <c r="AV10" s="183">
        <f>HLOOKUP($AC10,HH!$A$2:$BC$20,V$4+1)</f>
        <v>0</v>
      </c>
      <c r="AW10" s="183">
        <f>HLOOKUP($AC10,HH!$A$2:$BC$20,W$4+1)</f>
        <v>0</v>
      </c>
    </row>
    <row r="11" spans="1:49" ht="13.65" customHeight="1" x14ac:dyDescent="0.25">
      <c r="A11" s="185" t="s">
        <v>38</v>
      </c>
      <c r="B11" s="186">
        <v>0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>
        <f>SUM(N11+X11)</f>
        <v>0</v>
      </c>
      <c r="Z11" s="179">
        <f t="shared" si="3"/>
        <v>0</v>
      </c>
      <c r="AA11" s="180">
        <f>IF(X11&gt;0,ROUND(Y11-($AC$5:$AC$33+$B$3),0),0)</f>
        <v>0</v>
      </c>
      <c r="AC11" s="354">
        <f>IF(D11&gt;0,D11,C11)</f>
        <v>0</v>
      </c>
      <c r="AD11" s="182"/>
      <c r="AE11" s="183">
        <f>HLOOKUP($AC11,HH!$A$2:$BC$20,E$4+1)</f>
        <v>5</v>
      </c>
      <c r="AF11" s="183">
        <f>HLOOKUP($AC11,HH!$A$2:$BC$20,F$4+1)</f>
        <v>17</v>
      </c>
      <c r="AG11" s="183">
        <f>HLOOKUP($AC11,HH!$A$2:$BC$20,G$4+1)</f>
        <v>1</v>
      </c>
      <c r="AH11" s="183">
        <f>HLOOKUP($AC11,HH!$A$2:$BC$20,H$4+1)</f>
        <v>11</v>
      </c>
      <c r="AI11" s="183">
        <f>HLOOKUP($AC11,HH!$A$2:$BC$20,I$4+1)</f>
        <v>7</v>
      </c>
      <c r="AJ11" s="183">
        <f>HLOOKUP($AC11,HH!$A$2:$BC$20,J$4+1)</f>
        <v>15</v>
      </c>
      <c r="AK11" s="183">
        <f>HLOOKUP($AC11,HH!$A$2:$BC$20,K$4+1)</f>
        <v>3</v>
      </c>
      <c r="AL11" s="183">
        <f>HLOOKUP($AC11,HH!$A$2:$BC$20,L$4+1)</f>
        <v>9</v>
      </c>
      <c r="AM11" s="183">
        <f>HLOOKUP($AC11,HH!$A$2:$BC$20,M$4+1)</f>
        <v>13</v>
      </c>
      <c r="AN11" s="183"/>
      <c r="AO11" s="183">
        <f>HLOOKUP($AC11,HH!$A$2:$BC$20,O$4+1)</f>
        <v>8</v>
      </c>
      <c r="AP11" s="183">
        <f>HLOOKUP($AC11,HH!$A$2:$BC$20,P$4+1)</f>
        <v>4</v>
      </c>
      <c r="AQ11" s="183">
        <f>HLOOKUP($AC11,HH!$A$2:$BC$20,Q$4+1)</f>
        <v>16</v>
      </c>
      <c r="AR11" s="183">
        <f>HLOOKUP($AC11,HH!$A$2:$BC$20,R$4+1)</f>
        <v>2</v>
      </c>
      <c r="AS11" s="183">
        <f>HLOOKUP($AC11,HH!$A$2:$BC$20,S$4+1)</f>
        <v>12</v>
      </c>
      <c r="AT11" s="183">
        <f>HLOOKUP($AC11,HH!$A$2:$BC$20,T$4+1)</f>
        <v>6</v>
      </c>
      <c r="AU11" s="183">
        <f>HLOOKUP($AC11,HH!$A$2:$BC$20,U$4+1)</f>
        <v>14</v>
      </c>
      <c r="AV11" s="183">
        <f>HLOOKUP($AC11,HH!$A$2:$BC$20,V$4+1)</f>
        <v>18</v>
      </c>
      <c r="AW11" s="183">
        <f>HLOOKUP($AC11,HH!$A$2:$BC$20,W$4+1)</f>
        <v>10</v>
      </c>
    </row>
    <row r="12" spans="1:49" ht="13.65" customHeight="1" x14ac:dyDescent="0.25">
      <c r="A12" s="185" t="s">
        <v>27</v>
      </c>
      <c r="B12" s="186">
        <v>25.3</v>
      </c>
      <c r="C12" s="173">
        <f t="shared" si="0"/>
        <v>25</v>
      </c>
      <c r="D12" s="173">
        <f t="shared" si="6"/>
        <v>20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>
        <f t="shared" si="2"/>
        <v>0</v>
      </c>
      <c r="Z12" s="179">
        <f t="shared" si="3"/>
        <v>-20</v>
      </c>
      <c r="AA12" s="180">
        <f t="shared" si="4"/>
        <v>0</v>
      </c>
      <c r="AC12" s="354">
        <f t="shared" si="5"/>
        <v>20</v>
      </c>
      <c r="AD12" s="182"/>
      <c r="AE12" s="183">
        <f>HLOOKUP($AC12,HH!$A$2:$BC$20,E$4+1)</f>
        <v>1</v>
      </c>
      <c r="AF12" s="183">
        <f>HLOOKUP($AC12,HH!$A$2:$BC$20,F$4+1)</f>
        <v>1</v>
      </c>
      <c r="AG12" s="183">
        <f>HLOOKUP($AC12,HH!$A$2:$BC$20,G$4+1)</f>
        <v>2</v>
      </c>
      <c r="AH12" s="183">
        <f>HLOOKUP($AC12,HH!$A$2:$BC$20,H$4+1)</f>
        <v>1</v>
      </c>
      <c r="AI12" s="183">
        <f>HLOOKUP($AC12,HH!$A$2:$BC$20,I$4+1)</f>
        <v>1</v>
      </c>
      <c r="AJ12" s="183">
        <f>HLOOKUP($AC12,HH!$A$2:$BC$20,J$4+1)</f>
        <v>1</v>
      </c>
      <c r="AK12" s="183">
        <f>HLOOKUP($AC12,HH!$A$2:$BC$20,K$4+1)</f>
        <v>1</v>
      </c>
      <c r="AL12" s="183">
        <f>HLOOKUP($AC12,HH!$A$2:$BC$20,L$4+1)</f>
        <v>1</v>
      </c>
      <c r="AM12" s="183">
        <f>HLOOKUP($AC12,HH!$A$2:$BC$20,M$4+1)</f>
        <v>1</v>
      </c>
      <c r="AN12" s="183"/>
      <c r="AO12" s="183">
        <f>HLOOKUP($AC12,HH!$A$2:$BC$20,O$4+1)</f>
        <v>1</v>
      </c>
      <c r="AP12" s="183">
        <f>HLOOKUP($AC12,HH!$A$2:$BC$20,P$4+1)</f>
        <v>1</v>
      </c>
      <c r="AQ12" s="183">
        <f>HLOOKUP($AC12,HH!$A$2:$BC$20,Q$4+1)</f>
        <v>1</v>
      </c>
      <c r="AR12" s="183">
        <f>HLOOKUP($AC12,HH!$A$2:$BC$20,R$4+1)</f>
        <v>2</v>
      </c>
      <c r="AS12" s="183">
        <f>HLOOKUP($AC12,HH!$A$2:$BC$20,S$4+1)</f>
        <v>1</v>
      </c>
      <c r="AT12" s="183">
        <f>HLOOKUP($AC12,HH!$A$2:$BC$20,T$4+1)</f>
        <v>1</v>
      </c>
      <c r="AU12" s="183">
        <f>HLOOKUP($AC12,HH!$A$2:$BC$20,U$4+1)</f>
        <v>1</v>
      </c>
      <c r="AV12" s="183">
        <f>HLOOKUP($AC12,HH!$A$2:$BC$20,V$4+1)</f>
        <v>1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186">
        <v>12.6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>
        <f t="shared" si="2"/>
        <v>0</v>
      </c>
      <c r="Z13" s="179">
        <f t="shared" si="3"/>
        <v>-11</v>
      </c>
      <c r="AA13" s="180">
        <f t="shared" si="4"/>
        <v>0</v>
      </c>
      <c r="AC13" s="354">
        <f t="shared" ref="AC13:AC16" si="8">IF(D13&gt;0,D13,C13)</f>
        <v>11</v>
      </c>
      <c r="AD13" s="182"/>
      <c r="AE13" s="183">
        <f>HLOOKUP($AC13,HH!$A$2:$BC$20,E$4+1)</f>
        <v>1</v>
      </c>
      <c r="AF13" s="183">
        <f>HLOOKUP($AC13,HH!$A$2:$BC$20,F$4+1)</f>
        <v>0</v>
      </c>
      <c r="AG13" s="183">
        <f>HLOOKUP($AC13,HH!$A$2:$BC$20,G$4+1)</f>
        <v>1</v>
      </c>
      <c r="AH13" s="183">
        <f>HLOOKUP($AC13,HH!$A$2:$BC$20,H$4+1)</f>
        <v>1</v>
      </c>
      <c r="AI13" s="183">
        <f>HLOOKUP($AC13,HH!$A$2:$BC$20,I$4+1)</f>
        <v>1</v>
      </c>
      <c r="AJ13" s="183">
        <f>HLOOKUP($AC13,HH!$A$2:$BC$20,J$4+1)</f>
        <v>0</v>
      </c>
      <c r="AK13" s="183">
        <f>HLOOKUP($AC13,HH!$A$2:$BC$20,K$4+1)</f>
        <v>1</v>
      </c>
      <c r="AL13" s="183">
        <f>HLOOKUP($AC13,HH!$A$2:$BC$20,L$4+1)</f>
        <v>1</v>
      </c>
      <c r="AM13" s="183">
        <f>HLOOKUP($AC13,HH!$A$2:$BC$20,M$4+1)</f>
        <v>0</v>
      </c>
      <c r="AN13" s="183"/>
      <c r="AO13" s="183">
        <f>HLOOKUP($AC13,HH!$A$2:$BC$20,O$4+1)</f>
        <v>1</v>
      </c>
      <c r="AP13" s="183">
        <f>HLOOKUP($AC13,HH!$A$2:$BC$20,P$4+1)</f>
        <v>1</v>
      </c>
      <c r="AQ13" s="183">
        <f>HLOOKUP($AC13,HH!$A$2:$BC$20,Q$4+1)</f>
        <v>0</v>
      </c>
      <c r="AR13" s="183">
        <f>HLOOKUP($AC13,HH!$A$2:$BC$20,R$4+1)</f>
        <v>1</v>
      </c>
      <c r="AS13" s="183">
        <f>HLOOKUP($AC13,HH!$A$2:$BC$20,S$4+1)</f>
        <v>0</v>
      </c>
      <c r="AT13" s="183">
        <f>HLOOKUP($AC13,HH!$A$2:$BC$20,T$4+1)</f>
        <v>1</v>
      </c>
      <c r="AU13" s="183">
        <f>HLOOKUP($AC13,HH!$A$2:$BC$20,U$4+1)</f>
        <v>0</v>
      </c>
      <c r="AV13" s="183">
        <f>HLOOKUP($AC13,HH!$A$2:$BC$20,V$4+1)</f>
        <v>0</v>
      </c>
      <c r="AW13" s="183">
        <f>HLOOKUP($AC13,HH!$A$2:$BC$20,W$4+1)</f>
        <v>1</v>
      </c>
    </row>
    <row r="14" spans="1:49" ht="13.65" customHeight="1" x14ac:dyDescent="0.25">
      <c r="A14" s="185" t="s">
        <v>44</v>
      </c>
      <c r="B14" s="186">
        <v>41.6</v>
      </c>
      <c r="C14" s="173">
        <f t="shared" si="0"/>
        <v>43</v>
      </c>
      <c r="D14" s="173">
        <f t="shared" si="6"/>
        <v>37</v>
      </c>
      <c r="E14" s="174"/>
      <c r="F14" s="175"/>
      <c r="G14" s="174"/>
      <c r="H14" s="174"/>
      <c r="I14" s="174"/>
      <c r="J14" s="174"/>
      <c r="K14" s="174"/>
      <c r="L14" s="174"/>
      <c r="M14" s="174"/>
      <c r="N14" s="134">
        <f t="shared" si="7"/>
        <v>0</v>
      </c>
      <c r="O14" s="176"/>
      <c r="P14" s="174"/>
      <c r="Q14" s="174"/>
      <c r="R14" s="174"/>
      <c r="S14" s="174"/>
      <c r="T14" s="174"/>
      <c r="U14" s="174"/>
      <c r="V14" s="174"/>
      <c r="W14" s="176"/>
      <c r="X14" s="177">
        <f t="shared" si="1"/>
        <v>0</v>
      </c>
      <c r="Y14" s="178">
        <f t="shared" si="2"/>
        <v>0</v>
      </c>
      <c r="Z14" s="179" t="str">
        <f t="shared" si="3"/>
        <v/>
      </c>
      <c r="AA14" s="180">
        <f t="shared" si="4"/>
        <v>0</v>
      </c>
      <c r="AC14" s="354">
        <f t="shared" si="8"/>
        <v>37</v>
      </c>
      <c r="AD14" s="182"/>
      <c r="AE14" s="183">
        <f>HLOOKUP($AC14,HH!$A$2:$BC$20,E$4+1)</f>
        <v>2</v>
      </c>
      <c r="AF14" s="183">
        <f>HLOOKUP($AC14,HH!$A$2:$BC$20,F$4+1)</f>
        <v>2</v>
      </c>
      <c r="AG14" s="183">
        <f>HLOOKUP($AC14,HH!$A$2:$BC$20,G$4+1)</f>
        <v>3</v>
      </c>
      <c r="AH14" s="183">
        <f>HLOOKUP($AC14,HH!$A$2:$BC$20,H$4+1)</f>
        <v>2</v>
      </c>
      <c r="AI14" s="183">
        <f>HLOOKUP($AC14,HH!$A$2:$BC$20,I$4+1)</f>
        <v>2</v>
      </c>
      <c r="AJ14" s="183">
        <f>HLOOKUP($AC14,HH!$A$2:$BC$20,J$4+1)</f>
        <v>2</v>
      </c>
      <c r="AK14" s="183">
        <f>HLOOKUP($AC14,HH!$A$2:$BC$20,K$4+1)</f>
        <v>2</v>
      </c>
      <c r="AL14" s="183">
        <f>HLOOKUP($AC14,HH!$A$2:$BC$20,L$4+1)</f>
        <v>2</v>
      </c>
      <c r="AM14" s="183">
        <f>HLOOKUP($AC14,HH!$A$2:$BC$20,M$4+1)</f>
        <v>2</v>
      </c>
      <c r="AN14" s="183"/>
      <c r="AO14" s="183">
        <f>HLOOKUP($AC14,HH!$A$2:$BC$20,O$4+1)</f>
        <v>2</v>
      </c>
      <c r="AP14" s="183">
        <f>HLOOKUP($AC14,HH!$A$2:$BC$20,P$4+1)</f>
        <v>2</v>
      </c>
      <c r="AQ14" s="183">
        <f>HLOOKUP($AC14,HH!$A$2:$BC$20,Q$4+1)</f>
        <v>2</v>
      </c>
      <c r="AR14" s="183">
        <f>HLOOKUP($AC14,HH!$A$2:$BC$20,R$4+1)</f>
        <v>2</v>
      </c>
      <c r="AS14" s="183">
        <f>HLOOKUP($AC14,HH!$A$2:$BC$20,S$4+1)</f>
        <v>2</v>
      </c>
      <c r="AT14" s="183">
        <f>HLOOKUP($AC14,HH!$A$2:$BC$20,T$4+1)</f>
        <v>2</v>
      </c>
      <c r="AU14" s="183">
        <f>HLOOKUP($AC14,HH!$A$2:$BC$20,U$4+1)</f>
        <v>2</v>
      </c>
      <c r="AV14" s="183">
        <f>HLOOKUP($AC14,HH!$A$2:$BC$20,V$4+1)</f>
        <v>2</v>
      </c>
      <c r="AW14" s="183">
        <f>HLOOKUP($AC14,HH!$A$2:$BC$20,W$4+1)</f>
        <v>2</v>
      </c>
    </row>
    <row r="15" spans="1:49" ht="13.65" customHeight="1" x14ac:dyDescent="0.25">
      <c r="A15" s="185" t="s">
        <v>24</v>
      </c>
      <c r="B15" s="186">
        <v>22.5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>
        <f t="shared" si="2"/>
        <v>0</v>
      </c>
      <c r="Z15" s="179">
        <f t="shared" si="3"/>
        <v>-22</v>
      </c>
      <c r="AA15" s="180">
        <f t="shared" si="4"/>
        <v>0</v>
      </c>
      <c r="AC15" s="354">
        <f t="shared" si="8"/>
        <v>22</v>
      </c>
      <c r="AD15" s="182"/>
      <c r="AE15" s="183">
        <f>HLOOKUP($AC15,HH!$A$2:$BC$20,E$4+1)</f>
        <v>1</v>
      </c>
      <c r="AF15" s="183">
        <f>HLOOKUP($AC15,HH!$A$2:$BC$20,F$4+1)</f>
        <v>1</v>
      </c>
      <c r="AG15" s="183">
        <f>HLOOKUP($AC15,HH!$A$2:$BC$20,G$4+1)</f>
        <v>2</v>
      </c>
      <c r="AH15" s="183">
        <f>HLOOKUP($AC15,HH!$A$2:$BC$20,H$4+1)</f>
        <v>1</v>
      </c>
      <c r="AI15" s="183">
        <f>HLOOKUP($AC15,HH!$A$2:$BC$20,I$4+1)</f>
        <v>1</v>
      </c>
      <c r="AJ15" s="183">
        <f>HLOOKUP($AC15,HH!$A$2:$BC$20,J$4+1)</f>
        <v>1</v>
      </c>
      <c r="AK15" s="183">
        <f>HLOOKUP($AC15,HH!$A$2:$BC$20,K$4+1)</f>
        <v>2</v>
      </c>
      <c r="AL15" s="183">
        <f>HLOOKUP($AC15,HH!$A$2:$BC$20,L$4+1)</f>
        <v>1</v>
      </c>
      <c r="AM15" s="183">
        <f>HLOOKUP($AC15,HH!$A$2:$BC$20,M$4+1)</f>
        <v>1</v>
      </c>
      <c r="AN15" s="183"/>
      <c r="AO15" s="183">
        <f>HLOOKUP($AC15,HH!$A$2:$BC$20,O$4+1)</f>
        <v>1</v>
      </c>
      <c r="AP15" s="183">
        <f>HLOOKUP($AC15,HH!$A$2:$BC$20,P$4+1)</f>
        <v>2</v>
      </c>
      <c r="AQ15" s="183">
        <f>HLOOKUP($AC15,HH!$A$2:$BC$20,Q$4+1)</f>
        <v>1</v>
      </c>
      <c r="AR15" s="183">
        <f>HLOOKUP($AC15,HH!$A$2:$BC$20,R$4+1)</f>
        <v>2</v>
      </c>
      <c r="AS15" s="183">
        <f>HLOOKUP($AC15,HH!$A$2:$BC$20,S$4+1)</f>
        <v>1</v>
      </c>
      <c r="AT15" s="183">
        <f>HLOOKUP($AC15,HH!$A$2:$BC$20,T$4+1)</f>
        <v>1</v>
      </c>
      <c r="AU15" s="183">
        <f>HLOOKUP($AC15,HH!$A$2:$BC$20,U$4+1)</f>
        <v>1</v>
      </c>
      <c r="AV15" s="183">
        <f>HLOOKUP($AC15,HH!$A$2:$BC$20,V$4+1)</f>
        <v>1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186">
        <v>22.5</v>
      </c>
      <c r="C16" s="173">
        <f t="shared" si="0"/>
        <v>22</v>
      </c>
      <c r="D16" s="173">
        <v>0</v>
      </c>
      <c r="E16" s="174"/>
      <c r="F16" s="175"/>
      <c r="G16" s="174"/>
      <c r="H16" s="174"/>
      <c r="I16" s="174"/>
      <c r="J16" s="174"/>
      <c r="K16" s="174"/>
      <c r="L16" s="174"/>
      <c r="M16" s="174"/>
      <c r="N16" s="134">
        <f>SUM(E16:M16)</f>
        <v>0</v>
      </c>
      <c r="O16" s="176"/>
      <c r="P16" s="174"/>
      <c r="Q16" s="174"/>
      <c r="R16" s="174"/>
      <c r="S16" s="174"/>
      <c r="T16" s="174"/>
      <c r="U16" s="174"/>
      <c r="V16" s="174"/>
      <c r="W16" s="176"/>
      <c r="X16" s="177">
        <f>SUM(O16:W16)</f>
        <v>0</v>
      </c>
      <c r="Y16" s="178">
        <f>SUM(N16+X16)</f>
        <v>0</v>
      </c>
      <c r="Z16" s="179">
        <f>IF(AC16&lt;37,(SUM(ROUND(Y16-AC16,0))),"")</f>
        <v>-22</v>
      </c>
      <c r="AA16" s="180">
        <f>IF(X16&gt;0,ROUND(Y16-($AC$5:$AC$33+$B$3),0),0)</f>
        <v>0</v>
      </c>
      <c r="AC16" s="354">
        <f t="shared" si="8"/>
        <v>22</v>
      </c>
      <c r="AD16" s="182"/>
      <c r="AE16" s="183">
        <f>HLOOKUP($AC16,HH!$A$2:$BC$20,E$4+1)</f>
        <v>1</v>
      </c>
      <c r="AF16" s="183">
        <f>HLOOKUP($AC16,HH!$A$2:$BC$20,F$4+1)</f>
        <v>1</v>
      </c>
      <c r="AG16" s="183">
        <f>HLOOKUP($AC16,HH!$A$2:$BC$20,G$4+1)</f>
        <v>2</v>
      </c>
      <c r="AH16" s="183">
        <f>HLOOKUP($AC16,HH!$A$2:$BC$20,H$4+1)</f>
        <v>1</v>
      </c>
      <c r="AI16" s="183">
        <f>HLOOKUP($AC16,HH!$A$2:$BC$20,I$4+1)</f>
        <v>1</v>
      </c>
      <c r="AJ16" s="183">
        <f>HLOOKUP($AC16,HH!$A$2:$BC$20,J$4+1)</f>
        <v>1</v>
      </c>
      <c r="AK16" s="183">
        <f>HLOOKUP($AC16,HH!$A$2:$BC$20,K$4+1)</f>
        <v>2</v>
      </c>
      <c r="AL16" s="183">
        <f>HLOOKUP($AC16,HH!$A$2:$BC$20,L$4+1)</f>
        <v>1</v>
      </c>
      <c r="AM16" s="183">
        <f>HLOOKUP($AC16,HH!$A$2:$BC$20,M$4+1)</f>
        <v>1</v>
      </c>
      <c r="AN16" s="183"/>
      <c r="AO16" s="183">
        <f>HLOOKUP($AC16,HH!$A$2:$BC$20,O$4+1)</f>
        <v>1</v>
      </c>
      <c r="AP16" s="183">
        <f>HLOOKUP($AC16,HH!$A$2:$BC$20,P$4+1)</f>
        <v>2</v>
      </c>
      <c r="AQ16" s="183">
        <f>HLOOKUP($AC16,HH!$A$2:$BC$20,Q$4+1)</f>
        <v>1</v>
      </c>
      <c r="AR16" s="183">
        <f>HLOOKUP($AC16,HH!$A$2:$BC$20,R$4+1)</f>
        <v>2</v>
      </c>
      <c r="AS16" s="183">
        <f>HLOOKUP($AC16,HH!$A$2:$BC$20,S$4+1)</f>
        <v>1</v>
      </c>
      <c r="AT16" s="183">
        <f>HLOOKUP($AC16,HH!$A$2:$BC$20,T$4+1)</f>
        <v>1</v>
      </c>
      <c r="AU16" s="183">
        <f>HLOOKUP($AC16,HH!$A$2:$BC$20,U$4+1)</f>
        <v>1</v>
      </c>
      <c r="AV16" s="183">
        <f>HLOOKUP($AC16,HH!$A$2:$BC$20,V$4+1)</f>
        <v>1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186">
        <v>21.5</v>
      </c>
      <c r="C17" s="173">
        <f t="shared" si="0"/>
        <v>21</v>
      </c>
      <c r="D17" s="173">
        <f t="shared" si="6"/>
        <v>16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>
        <f t="shared" si="2"/>
        <v>0</v>
      </c>
      <c r="Z17" s="179">
        <f t="shared" si="3"/>
        <v>-16</v>
      </c>
      <c r="AA17" s="180">
        <f t="shared" si="4"/>
        <v>0</v>
      </c>
      <c r="AC17" s="354">
        <f t="shared" si="5"/>
        <v>16</v>
      </c>
      <c r="AD17" s="182"/>
      <c r="AE17" s="183">
        <f>HLOOKUP($AC17,HH!$A$2:$BC$20,E$4+1)</f>
        <v>1</v>
      </c>
      <c r="AF17" s="183">
        <f>HLOOKUP($AC17,HH!$A$2:$BC$20,F$4+1)</f>
        <v>0</v>
      </c>
      <c r="AG17" s="183">
        <f>HLOOKUP($AC17,HH!$A$2:$BC$20,G$4+1)</f>
        <v>1</v>
      </c>
      <c r="AH17" s="183">
        <f>HLOOKUP($AC17,HH!$A$2:$BC$20,H$4+1)</f>
        <v>1</v>
      </c>
      <c r="AI17" s="183">
        <f>HLOOKUP($AC17,HH!$A$2:$BC$20,I$4+1)</f>
        <v>1</v>
      </c>
      <c r="AJ17" s="183">
        <f>HLOOKUP($AC17,HH!$A$2:$BC$20,J$4+1)</f>
        <v>1</v>
      </c>
      <c r="AK17" s="183">
        <f>HLOOKUP($AC17,HH!$A$2:$BC$20,K$4+1)</f>
        <v>1</v>
      </c>
      <c r="AL17" s="183">
        <f>HLOOKUP($AC17,HH!$A$2:$BC$20,L$4+1)</f>
        <v>1</v>
      </c>
      <c r="AM17" s="183">
        <f>HLOOKUP($AC17,HH!$A$2:$BC$20,M$4+1)</f>
        <v>1</v>
      </c>
      <c r="AN17" s="183"/>
      <c r="AO17" s="183">
        <f>HLOOKUP($AC17,HH!$A$2:$BC$20,O$4+1)</f>
        <v>1</v>
      </c>
      <c r="AP17" s="183">
        <f>HLOOKUP($AC17,HH!$A$2:$BC$20,P$4+1)</f>
        <v>1</v>
      </c>
      <c r="AQ17" s="183">
        <f>HLOOKUP($AC17,HH!$A$2:$BC$20,Q$4+1)</f>
        <v>1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1</v>
      </c>
      <c r="AU17" s="183">
        <f>HLOOKUP($AC17,HH!$A$2:$BC$20,U$4+1)</f>
        <v>1</v>
      </c>
      <c r="AV17" s="183">
        <f>HLOOKUP($AC17,HH!$A$2:$BC$20,V$4+1)</f>
        <v>0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186">
        <v>15.1</v>
      </c>
      <c r="C18" s="173">
        <f t="shared" si="0"/>
        <v>14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>
        <f t="shared" si="2"/>
        <v>0</v>
      </c>
      <c r="Z18" s="179">
        <f t="shared" si="3"/>
        <v>-14</v>
      </c>
      <c r="AA18" s="180">
        <f t="shared" si="4"/>
        <v>0</v>
      </c>
      <c r="AC18" s="354">
        <f t="shared" si="5"/>
        <v>14</v>
      </c>
      <c r="AD18" s="182"/>
      <c r="AE18" s="183">
        <f>HLOOKUP($AC18,HH!$A$2:$BC$20,E$4+1)</f>
        <v>1</v>
      </c>
      <c r="AF18" s="183">
        <f>HLOOKUP($AC18,HH!$A$2:$BC$20,F$4+1)</f>
        <v>0</v>
      </c>
      <c r="AG18" s="183">
        <f>HLOOKUP($AC18,HH!$A$2:$BC$20,G$4+1)</f>
        <v>1</v>
      </c>
      <c r="AH18" s="183">
        <f>HLOOKUP($AC18,HH!$A$2:$BC$20,H$4+1)</f>
        <v>1</v>
      </c>
      <c r="AI18" s="183">
        <f>HLOOKUP($AC18,HH!$A$2:$BC$20,I$4+1)</f>
        <v>1</v>
      </c>
      <c r="AJ18" s="183">
        <f>HLOOKUP($AC18,HH!$A$2:$BC$20,J$4+1)</f>
        <v>0</v>
      </c>
      <c r="AK18" s="183">
        <f>HLOOKUP($AC18,HH!$A$2:$BC$20,K$4+1)</f>
        <v>1</v>
      </c>
      <c r="AL18" s="183">
        <f>HLOOKUP($AC18,HH!$A$2:$BC$20,L$4+1)</f>
        <v>1</v>
      </c>
      <c r="AM18" s="183">
        <f>HLOOKUP($AC18,HH!$A$2:$BC$20,M$4+1)</f>
        <v>1</v>
      </c>
      <c r="AN18" s="183"/>
      <c r="AO18" s="183">
        <f>HLOOKUP($AC18,HH!$A$2:$BC$20,O$4+1)</f>
        <v>1</v>
      </c>
      <c r="AP18" s="183">
        <f>HLOOKUP($AC18,HH!$A$2:$BC$20,P$4+1)</f>
        <v>1</v>
      </c>
      <c r="AQ18" s="183">
        <f>HLOOKUP($AC18,HH!$A$2:$BC$20,Q$4+1)</f>
        <v>0</v>
      </c>
      <c r="AR18" s="183">
        <f>HLOOKUP($AC18,HH!$A$2:$BC$20,R$4+1)</f>
        <v>1</v>
      </c>
      <c r="AS18" s="183">
        <f>HLOOKUP($AC18,HH!$A$2:$BC$20,S$4+1)</f>
        <v>1</v>
      </c>
      <c r="AT18" s="183">
        <f>HLOOKUP($AC18,HH!$A$2:$BC$20,T$4+1)</f>
        <v>1</v>
      </c>
      <c r="AU18" s="183">
        <f>HLOOKUP($AC18,HH!$A$2:$BC$20,U$4+1)</f>
        <v>1</v>
      </c>
      <c r="AV18" s="183">
        <f>HLOOKUP($AC18,HH!$A$2:$BC$20,V$4+1)</f>
        <v>0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186">
        <v>19.7</v>
      </c>
      <c r="C19" s="173">
        <f t="shared" si="0"/>
        <v>19</v>
      </c>
      <c r="D19" s="173">
        <f t="shared" si="6"/>
        <v>15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7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>
        <f t="shared" si="2"/>
        <v>0</v>
      </c>
      <c r="Z19" s="179">
        <f t="shared" si="3"/>
        <v>-15</v>
      </c>
      <c r="AA19" s="180">
        <f t="shared" si="4"/>
        <v>0</v>
      </c>
      <c r="AC19" s="354">
        <f t="shared" si="5"/>
        <v>15</v>
      </c>
      <c r="AD19" s="182"/>
      <c r="AE19" s="183">
        <f>HLOOKUP($AC19,HH!$A$2:$BC$20,E$4+1)</f>
        <v>1</v>
      </c>
      <c r="AF19" s="183">
        <f>HLOOKUP($AC19,HH!$A$2:$BC$20,F$4+1)</f>
        <v>0</v>
      </c>
      <c r="AG19" s="183">
        <f>HLOOKUP($AC19,HH!$A$2:$BC$20,G$4+1)</f>
        <v>1</v>
      </c>
      <c r="AH19" s="183">
        <f>HLOOKUP($AC19,HH!$A$2:$BC$20,H$4+1)</f>
        <v>1</v>
      </c>
      <c r="AI19" s="183">
        <f>HLOOKUP($AC19,HH!$A$2:$BC$20,I$4+1)</f>
        <v>1</v>
      </c>
      <c r="AJ19" s="183">
        <f>HLOOKUP($AC19,HH!$A$2:$BC$20,J$4+1)</f>
        <v>1</v>
      </c>
      <c r="AK19" s="183">
        <f>HLOOKUP($AC19,HH!$A$2:$BC$20,K$4+1)</f>
        <v>1</v>
      </c>
      <c r="AL19" s="183">
        <f>HLOOKUP($AC19,HH!$A$2:$BC$20,L$4+1)</f>
        <v>1</v>
      </c>
      <c r="AM19" s="183">
        <f>HLOOKUP($AC19,HH!$A$2:$BC$20,M$4+1)</f>
        <v>1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0</v>
      </c>
      <c r="AR19" s="183">
        <f>HLOOKUP($AC19,HH!$A$2:$BC$20,R$4+1)</f>
        <v>1</v>
      </c>
      <c r="AS19" s="183">
        <f>HLOOKUP($AC19,HH!$A$2:$BC$20,S$4+1)</f>
        <v>1</v>
      </c>
      <c r="AT19" s="183">
        <f>HLOOKUP($AC19,HH!$A$2:$BC$20,T$4+1)</f>
        <v>1</v>
      </c>
      <c r="AU19" s="183">
        <f>HLOOKUP($AC19,HH!$A$2:$BC$20,U$4+1)</f>
        <v>1</v>
      </c>
      <c r="AV19" s="183">
        <f>HLOOKUP($AC19,HH!$A$2:$BC$20,V$4+1)</f>
        <v>0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186">
        <v>22.5</v>
      </c>
      <c r="C20" s="173">
        <f t="shared" si="0"/>
        <v>22</v>
      </c>
      <c r="D20" s="173">
        <f t="shared" si="6"/>
        <v>17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>
        <f t="shared" si="2"/>
        <v>0</v>
      </c>
      <c r="Z20" s="179">
        <f t="shared" si="3"/>
        <v>-17</v>
      </c>
      <c r="AA20" s="180">
        <f t="shared" si="4"/>
        <v>0</v>
      </c>
      <c r="AC20" s="354">
        <f t="shared" si="5"/>
        <v>17</v>
      </c>
      <c r="AD20" s="182"/>
      <c r="AE20" s="183">
        <f>HLOOKUP($AC20,HH!$A$2:$BC$20,E$4+1)</f>
        <v>1</v>
      </c>
      <c r="AF20" s="183">
        <f>HLOOKUP($AC20,HH!$A$2:$BC$20,F$4+1)</f>
        <v>1</v>
      </c>
      <c r="AG20" s="183">
        <f>HLOOKUP($AC20,HH!$A$2:$BC$20,G$4+1)</f>
        <v>1</v>
      </c>
      <c r="AH20" s="183">
        <f>HLOOKUP($AC20,HH!$A$2:$BC$20,H$4+1)</f>
        <v>1</v>
      </c>
      <c r="AI20" s="183">
        <f>HLOOKUP($AC20,HH!$A$2:$BC$20,I$4+1)</f>
        <v>1</v>
      </c>
      <c r="AJ20" s="183">
        <f>HLOOKUP($AC20,HH!$A$2:$BC$20,J$4+1)</f>
        <v>1</v>
      </c>
      <c r="AK20" s="183">
        <f>HLOOKUP($AC20,HH!$A$2:$BC$20,K$4+1)</f>
        <v>1</v>
      </c>
      <c r="AL20" s="183">
        <f>HLOOKUP($AC20,HH!$A$2:$BC$20,L$4+1)</f>
        <v>1</v>
      </c>
      <c r="AM20" s="183">
        <f>HLOOKUP($AC20,HH!$A$2:$BC$20,M$4+1)</f>
        <v>1</v>
      </c>
      <c r="AN20" s="183"/>
      <c r="AO20" s="183">
        <f>HLOOKUP($AC20,HH!$A$2:$BC$20,O$4+1)</f>
        <v>1</v>
      </c>
      <c r="AP20" s="183">
        <f>HLOOKUP($AC20,HH!$A$2:$BC$20,P$4+1)</f>
        <v>1</v>
      </c>
      <c r="AQ20" s="183">
        <f>HLOOKUP($AC20,HH!$A$2:$BC$20,Q$4+1)</f>
        <v>1</v>
      </c>
      <c r="AR20" s="183">
        <f>HLOOKUP($AC20,HH!$A$2:$BC$20,R$4+1)</f>
        <v>1</v>
      </c>
      <c r="AS20" s="183">
        <f>HLOOKUP($AC20,HH!$A$2:$BC$20,S$4+1)</f>
        <v>1</v>
      </c>
      <c r="AT20" s="183">
        <f>HLOOKUP($AC20,HH!$A$2:$BC$20,T$4+1)</f>
        <v>1</v>
      </c>
      <c r="AU20" s="183">
        <f>HLOOKUP($AC20,HH!$A$2:$BC$20,U$4+1)</f>
        <v>1</v>
      </c>
      <c r="AV20" s="183">
        <f>HLOOKUP($AC20,HH!$A$2:$BC$20,V$4+1)</f>
        <v>0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186">
        <v>29.1</v>
      </c>
      <c r="C21" s="173">
        <f t="shared" si="0"/>
        <v>29</v>
      </c>
      <c r="D21" s="173">
        <f t="shared" si="6"/>
        <v>24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7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>
        <f t="shared" si="2"/>
        <v>0</v>
      </c>
      <c r="Z21" s="179">
        <f t="shared" si="3"/>
        <v>-24</v>
      </c>
      <c r="AA21" s="180">
        <f t="shared" si="4"/>
        <v>0</v>
      </c>
      <c r="AC21" s="354">
        <f t="shared" si="5"/>
        <v>24</v>
      </c>
      <c r="AD21" s="182"/>
      <c r="AE21" s="183">
        <f>HLOOKUP($AC21,HH!$A$2:$BC$20,E$4+1)</f>
        <v>2</v>
      </c>
      <c r="AF21" s="183">
        <f>HLOOKUP($AC21,HH!$A$2:$BC$20,F$4+1)</f>
        <v>1</v>
      </c>
      <c r="AG21" s="183">
        <f>HLOOKUP($AC21,HH!$A$2:$BC$20,G$4+1)</f>
        <v>2</v>
      </c>
      <c r="AH21" s="183">
        <f>HLOOKUP($AC21,HH!$A$2:$BC$20,H$4+1)</f>
        <v>1</v>
      </c>
      <c r="AI21" s="183">
        <f>HLOOKUP($AC21,HH!$A$2:$BC$20,I$4+1)</f>
        <v>1</v>
      </c>
      <c r="AJ21" s="183">
        <f>HLOOKUP($AC21,HH!$A$2:$BC$20,J$4+1)</f>
        <v>1</v>
      </c>
      <c r="AK21" s="183">
        <f>HLOOKUP($AC21,HH!$A$2:$BC$20,K$4+1)</f>
        <v>2</v>
      </c>
      <c r="AL21" s="183">
        <f>HLOOKUP($AC21,HH!$A$2:$BC$20,L$4+1)</f>
        <v>1</v>
      </c>
      <c r="AM21" s="183">
        <f>HLOOKUP($AC21,HH!$A$2:$BC$20,M$4+1)</f>
        <v>1</v>
      </c>
      <c r="AN21" s="183"/>
      <c r="AO21" s="183">
        <f>HLOOKUP($AC21,HH!$A$2:$BC$20,O$4+1)</f>
        <v>1</v>
      </c>
      <c r="AP21" s="183">
        <f>HLOOKUP($AC21,HH!$A$2:$BC$20,P$4+1)</f>
        <v>2</v>
      </c>
      <c r="AQ21" s="183">
        <f>HLOOKUP($AC21,HH!$A$2:$BC$20,Q$4+1)</f>
        <v>1</v>
      </c>
      <c r="AR21" s="183">
        <f>HLOOKUP($AC21,HH!$A$2:$BC$20,R$4+1)</f>
        <v>2</v>
      </c>
      <c r="AS21" s="183">
        <f>HLOOKUP($AC21,HH!$A$2:$BC$20,S$4+1)</f>
        <v>1</v>
      </c>
      <c r="AT21" s="183">
        <f>HLOOKUP($AC21,HH!$A$2:$BC$20,T$4+1)</f>
        <v>2</v>
      </c>
      <c r="AU21" s="183">
        <f>HLOOKUP($AC21,HH!$A$2:$BC$20,U$4+1)</f>
        <v>1</v>
      </c>
      <c r="AV21" s="183">
        <f>HLOOKUP($AC21,HH!$A$2:$BC$20,V$4+1)</f>
        <v>1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186">
        <v>16.3</v>
      </c>
      <c r="C22" s="173">
        <f t="shared" si="0"/>
        <v>15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>
        <f t="shared" si="2"/>
        <v>0</v>
      </c>
      <c r="Z22" s="179">
        <f t="shared" si="3"/>
        <v>-15</v>
      </c>
      <c r="AA22" s="180">
        <f t="shared" si="4"/>
        <v>0</v>
      </c>
      <c r="AC22" s="354">
        <f t="shared" si="5"/>
        <v>15</v>
      </c>
      <c r="AD22" s="182"/>
      <c r="AE22" s="183">
        <f>HLOOKUP($AC22,HH!$A$2:$BC$20,E$4+1)</f>
        <v>1</v>
      </c>
      <c r="AF22" s="183">
        <f>HLOOKUP($AC22,HH!$A$2:$BC$20,F$4+1)</f>
        <v>0</v>
      </c>
      <c r="AG22" s="183">
        <f>HLOOKUP($AC22,HH!$A$2:$BC$20,G$4+1)</f>
        <v>1</v>
      </c>
      <c r="AH22" s="183">
        <f>HLOOKUP($AC22,HH!$A$2:$BC$20,H$4+1)</f>
        <v>1</v>
      </c>
      <c r="AI22" s="183">
        <f>HLOOKUP($AC22,HH!$A$2:$BC$20,I$4+1)</f>
        <v>1</v>
      </c>
      <c r="AJ22" s="183">
        <f>HLOOKUP($AC22,HH!$A$2:$BC$20,J$4+1)</f>
        <v>1</v>
      </c>
      <c r="AK22" s="183">
        <f>HLOOKUP($AC22,HH!$A$2:$BC$20,K$4+1)</f>
        <v>1</v>
      </c>
      <c r="AL22" s="183">
        <f>HLOOKUP($AC22,HH!$A$2:$BC$20,L$4+1)</f>
        <v>1</v>
      </c>
      <c r="AM22" s="183">
        <f>HLOOKUP($AC22,HH!$A$2:$BC$20,M$4+1)</f>
        <v>1</v>
      </c>
      <c r="AN22" s="183"/>
      <c r="AO22" s="183">
        <f>HLOOKUP($AC22,HH!$A$2:$BC$20,O$4+1)</f>
        <v>1</v>
      </c>
      <c r="AP22" s="183">
        <f>HLOOKUP($AC22,HH!$A$2:$BC$20,P$4+1)</f>
        <v>1</v>
      </c>
      <c r="AQ22" s="183">
        <f>HLOOKUP($AC22,HH!$A$2:$BC$20,Q$4+1)</f>
        <v>0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1</v>
      </c>
      <c r="AU22" s="183">
        <f>HLOOKUP($AC22,HH!$A$2:$BC$20,U$4+1)</f>
        <v>1</v>
      </c>
      <c r="AV22" s="183">
        <f>HLOOKUP($AC22,HH!$A$2:$BC$20,V$4+1)</f>
        <v>0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186">
        <v>15.7</v>
      </c>
      <c r="C23" s="173">
        <f t="shared" si="0"/>
        <v>14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>
        <f t="shared" si="2"/>
        <v>0</v>
      </c>
      <c r="Z23" s="179">
        <f t="shared" si="3"/>
        <v>-14</v>
      </c>
      <c r="AA23" s="180">
        <f t="shared" si="4"/>
        <v>0</v>
      </c>
      <c r="AC23" s="354">
        <f t="shared" si="5"/>
        <v>14</v>
      </c>
      <c r="AD23" s="182"/>
      <c r="AE23" s="183">
        <f>HLOOKUP($AC23,HH!$A$2:$BC$20,E$4+1)</f>
        <v>1</v>
      </c>
      <c r="AF23" s="183">
        <f>HLOOKUP($AC23,HH!$A$2:$BC$20,F$4+1)</f>
        <v>0</v>
      </c>
      <c r="AG23" s="183">
        <f>HLOOKUP($AC23,HH!$A$2:$BC$20,G$4+1)</f>
        <v>1</v>
      </c>
      <c r="AH23" s="183">
        <f>HLOOKUP($AC23,HH!$A$2:$BC$20,H$4+1)</f>
        <v>1</v>
      </c>
      <c r="AI23" s="183">
        <f>HLOOKUP($AC23,HH!$A$2:$BC$20,I$4+1)</f>
        <v>1</v>
      </c>
      <c r="AJ23" s="183">
        <f>HLOOKUP($AC23,HH!$A$2:$BC$20,J$4+1)</f>
        <v>0</v>
      </c>
      <c r="AK23" s="183">
        <f>HLOOKUP($AC23,HH!$A$2:$BC$20,K$4+1)</f>
        <v>1</v>
      </c>
      <c r="AL23" s="183">
        <f>HLOOKUP($AC23,HH!$A$2:$BC$20,L$4+1)</f>
        <v>1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1</v>
      </c>
      <c r="AQ23" s="183">
        <f>HLOOKUP($AC23,HH!$A$2:$BC$20,Q$4+1)</f>
        <v>0</v>
      </c>
      <c r="AR23" s="183">
        <f>HLOOKUP($AC23,HH!$A$2:$BC$20,R$4+1)</f>
        <v>1</v>
      </c>
      <c r="AS23" s="183">
        <f>HLOOKUP($AC23,HH!$A$2:$BC$20,S$4+1)</f>
        <v>1</v>
      </c>
      <c r="AT23" s="183">
        <f>HLOOKUP($AC23,HH!$A$2:$BC$20,T$4+1)</f>
        <v>1</v>
      </c>
      <c r="AU23" s="183">
        <f>HLOOKUP($AC23,HH!$A$2:$BC$20,U$4+1)</f>
        <v>1</v>
      </c>
      <c r="AV23" s="183">
        <f>HLOOKUP($AC23,HH!$A$2:$BC$20,V$4+1)</f>
        <v>0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186">
        <v>16.8</v>
      </c>
      <c r="C24" s="173">
        <f t="shared" si="0"/>
        <v>15</v>
      </c>
      <c r="D24" s="173">
        <f t="shared" si="6"/>
        <v>12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>
        <f t="shared" si="2"/>
        <v>0</v>
      </c>
      <c r="Z24" s="179">
        <f t="shared" si="3"/>
        <v>-12</v>
      </c>
      <c r="AA24" s="180">
        <f t="shared" si="4"/>
        <v>0</v>
      </c>
      <c r="AB24" s="189"/>
      <c r="AC24" s="354">
        <f t="shared" si="5"/>
        <v>12</v>
      </c>
      <c r="AD24" s="182"/>
      <c r="AE24" s="183">
        <f>HLOOKUP($AC24,HH!$A$2:$BC$20,E$4+1)</f>
        <v>1</v>
      </c>
      <c r="AF24" s="183">
        <f>HLOOKUP($AC24,HH!$A$2:$BC$20,F$4+1)</f>
        <v>0</v>
      </c>
      <c r="AG24" s="183">
        <f>HLOOKUP($AC24,HH!$A$2:$BC$20,G$4+1)</f>
        <v>1</v>
      </c>
      <c r="AH24" s="183">
        <f>HLOOKUP($AC24,HH!$A$2:$BC$20,H$4+1)</f>
        <v>1</v>
      </c>
      <c r="AI24" s="183">
        <f>HLOOKUP($AC24,HH!$A$2:$BC$20,I$4+1)</f>
        <v>1</v>
      </c>
      <c r="AJ24" s="183">
        <f>HLOOKUP($AC24,HH!$A$2:$BC$20,J$4+1)</f>
        <v>0</v>
      </c>
      <c r="AK24" s="183">
        <f>HLOOKUP($AC24,HH!$A$2:$BC$20,K$4+1)</f>
        <v>1</v>
      </c>
      <c r="AL24" s="183">
        <f>HLOOKUP($AC24,HH!$A$2:$BC$20,L$4+1)</f>
        <v>1</v>
      </c>
      <c r="AM24" s="183">
        <f>HLOOKUP($AC24,HH!$A$2:$BC$20,M$4+1)</f>
        <v>0</v>
      </c>
      <c r="AN24" s="183"/>
      <c r="AO24" s="183">
        <f>HLOOKUP($AC24,HH!$A$2:$BC$20,O$4+1)</f>
        <v>1</v>
      </c>
      <c r="AP24" s="183">
        <f>HLOOKUP($AC24,HH!$A$2:$BC$20,P$4+1)</f>
        <v>1</v>
      </c>
      <c r="AQ24" s="183">
        <f>HLOOKUP($AC24,HH!$A$2:$BC$20,Q$4+1)</f>
        <v>0</v>
      </c>
      <c r="AR24" s="183">
        <f>HLOOKUP($AC24,HH!$A$2:$BC$20,R$4+1)</f>
        <v>1</v>
      </c>
      <c r="AS24" s="183">
        <f>HLOOKUP($AC24,HH!$A$2:$BC$20,S$4+1)</f>
        <v>1</v>
      </c>
      <c r="AT24" s="183">
        <f>HLOOKUP($AC24,HH!$A$2:$BC$20,T$4+1)</f>
        <v>1</v>
      </c>
      <c r="AU24" s="183">
        <f>HLOOKUP($AC24,HH!$A$2:$BC$20,U$4+1)</f>
        <v>0</v>
      </c>
      <c r="AV24" s="183">
        <f>HLOOKUP($AC24,HH!$A$2:$BC$20,V$4+1)</f>
        <v>0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186">
        <v>15.4</v>
      </c>
      <c r="C25" s="173">
        <f t="shared" si="0"/>
        <v>14</v>
      </c>
      <c r="D25" s="173">
        <f t="shared" si="6"/>
        <v>10</v>
      </c>
      <c r="E25" s="174"/>
      <c r="F25" s="175"/>
      <c r="G25" s="174"/>
      <c r="H25" s="174"/>
      <c r="I25" s="174"/>
      <c r="J25" s="174"/>
      <c r="K25" s="174"/>
      <c r="L25" s="174"/>
      <c r="M25" s="174"/>
      <c r="N25" s="134">
        <f t="shared" si="7"/>
        <v>0</v>
      </c>
      <c r="O25" s="176"/>
      <c r="P25" s="174"/>
      <c r="Q25" s="174"/>
      <c r="R25" s="174"/>
      <c r="S25" s="174"/>
      <c r="T25" s="174"/>
      <c r="U25" s="174"/>
      <c r="V25" s="174"/>
      <c r="W25" s="176"/>
      <c r="X25" s="177">
        <f t="shared" si="1"/>
        <v>0</v>
      </c>
      <c r="Y25" s="178">
        <f t="shared" si="2"/>
        <v>0</v>
      </c>
      <c r="Z25" s="179">
        <f t="shared" si="3"/>
        <v>-10</v>
      </c>
      <c r="AA25" s="180">
        <f t="shared" si="4"/>
        <v>0</v>
      </c>
      <c r="AB25" s="115"/>
      <c r="AC25" s="354">
        <f t="shared" si="5"/>
        <v>10</v>
      </c>
      <c r="AD25" s="182"/>
      <c r="AE25" s="183">
        <f>HLOOKUP($AC25,HH!$A$2:$BC$20,E$4+1)</f>
        <v>1</v>
      </c>
      <c r="AF25" s="183">
        <f>HLOOKUP($AC25,HH!$A$2:$BC$20,F$4+1)</f>
        <v>0</v>
      </c>
      <c r="AG25" s="183">
        <f>HLOOKUP($AC25,HH!$A$2:$BC$20,G$4+1)</f>
        <v>1</v>
      </c>
      <c r="AH25" s="183">
        <f>HLOOKUP($AC25,HH!$A$2:$BC$20,H$4+1)</f>
        <v>0</v>
      </c>
      <c r="AI25" s="183">
        <f>HLOOKUP($AC25,HH!$A$2:$BC$20,I$4+1)</f>
        <v>1</v>
      </c>
      <c r="AJ25" s="183">
        <f>HLOOKUP($AC25,HH!$A$2:$BC$20,J$4+1)</f>
        <v>0</v>
      </c>
      <c r="AK25" s="183">
        <f>HLOOKUP($AC25,HH!$A$2:$BC$20,K$4+1)</f>
        <v>1</v>
      </c>
      <c r="AL25" s="183">
        <f>HLOOKUP($AC25,HH!$A$2:$BC$20,L$4+1)</f>
        <v>1</v>
      </c>
      <c r="AM25" s="183">
        <f>HLOOKUP($AC25,HH!$A$2:$BC$20,M$4+1)</f>
        <v>0</v>
      </c>
      <c r="AN25" s="183"/>
      <c r="AO25" s="183">
        <f>HLOOKUP($AC25,HH!$A$2:$BC$20,O$4+1)</f>
        <v>1</v>
      </c>
      <c r="AP25" s="183">
        <f>HLOOKUP($AC25,HH!$A$2:$BC$20,P$4+1)</f>
        <v>1</v>
      </c>
      <c r="AQ25" s="183">
        <f>HLOOKUP($AC25,HH!$A$2:$BC$20,Q$4+1)</f>
        <v>0</v>
      </c>
      <c r="AR25" s="183">
        <f>HLOOKUP($AC25,HH!$A$2:$BC$20,R$4+1)</f>
        <v>1</v>
      </c>
      <c r="AS25" s="183">
        <f>HLOOKUP($AC25,HH!$A$2:$BC$20,S$4+1)</f>
        <v>0</v>
      </c>
      <c r="AT25" s="183">
        <f>HLOOKUP($AC25,HH!$A$2:$BC$20,T$4+1)</f>
        <v>1</v>
      </c>
      <c r="AU25" s="183">
        <f>HLOOKUP($AC25,HH!$A$2:$BC$20,U$4+1)</f>
        <v>0</v>
      </c>
      <c r="AV25" s="183">
        <f>HLOOKUP($AC25,HH!$A$2:$BC$20,V$4+1)</f>
        <v>0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186">
        <v>12</v>
      </c>
      <c r="C26" s="173">
        <f t="shared" si="0"/>
        <v>10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>
        <f t="shared" si="2"/>
        <v>0</v>
      </c>
      <c r="Z26" s="179">
        <f t="shared" si="3"/>
        <v>-10</v>
      </c>
      <c r="AA26" s="180">
        <f t="shared" si="4"/>
        <v>0</v>
      </c>
      <c r="AC26" s="354">
        <f>IF(D26&gt;0,D26,C26)</f>
        <v>10</v>
      </c>
      <c r="AD26" s="182"/>
      <c r="AE26" s="183">
        <f>HLOOKUP($AC26,HH!$A$2:$BC$20,E$4+1)</f>
        <v>1</v>
      </c>
      <c r="AF26" s="183">
        <f>HLOOKUP($AC26,HH!$A$2:$BC$20,F$4+1)</f>
        <v>0</v>
      </c>
      <c r="AG26" s="183">
        <f>HLOOKUP($AC26,HH!$A$2:$BC$20,G$4+1)</f>
        <v>1</v>
      </c>
      <c r="AH26" s="183">
        <f>HLOOKUP($AC26,HH!$A$2:$BC$20,H$4+1)</f>
        <v>0</v>
      </c>
      <c r="AI26" s="183">
        <f>HLOOKUP($AC26,HH!$A$2:$BC$20,I$4+1)</f>
        <v>1</v>
      </c>
      <c r="AJ26" s="183">
        <f>HLOOKUP($AC26,HH!$A$2:$BC$20,J$4+1)</f>
        <v>0</v>
      </c>
      <c r="AK26" s="183">
        <f>HLOOKUP($AC26,HH!$A$2:$BC$20,K$4+1)</f>
        <v>1</v>
      </c>
      <c r="AL26" s="183">
        <f>HLOOKUP($AC26,HH!$A$2:$BC$20,L$4+1)</f>
        <v>1</v>
      </c>
      <c r="AM26" s="183">
        <f>HLOOKUP($AC26,HH!$A$2:$BC$20,M$4+1)</f>
        <v>0</v>
      </c>
      <c r="AN26" s="183"/>
      <c r="AO26" s="183">
        <f>HLOOKUP($AC26,HH!$A$2:$BC$20,O$4+1)</f>
        <v>1</v>
      </c>
      <c r="AP26" s="183">
        <f>HLOOKUP($AC26,HH!$A$2:$BC$20,P$4+1)</f>
        <v>1</v>
      </c>
      <c r="AQ26" s="183">
        <f>HLOOKUP($AC26,HH!$A$2:$BC$20,Q$4+1)</f>
        <v>0</v>
      </c>
      <c r="AR26" s="183">
        <f>HLOOKUP($AC26,HH!$A$2:$BC$20,R$4+1)</f>
        <v>1</v>
      </c>
      <c r="AS26" s="183">
        <f>HLOOKUP($AC26,HH!$A$2:$BC$20,S$4+1)</f>
        <v>0</v>
      </c>
      <c r="AT26" s="183">
        <f>HLOOKUP($AC26,HH!$A$2:$BC$20,T$4+1)</f>
        <v>1</v>
      </c>
      <c r="AU26" s="183">
        <f>HLOOKUP($AC26,HH!$A$2:$BC$20,U$4+1)</f>
        <v>0</v>
      </c>
      <c r="AV26" s="183">
        <f>HLOOKUP($AC26,HH!$A$2:$BC$20,V$4+1)</f>
        <v>0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186">
        <v>18.5</v>
      </c>
      <c r="C27" s="173">
        <f t="shared" si="0"/>
        <v>17</v>
      </c>
      <c r="D27" s="173">
        <f t="shared" si="6"/>
        <v>13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>
        <f t="shared" si="2"/>
        <v>0</v>
      </c>
      <c r="Z27" s="179">
        <f t="shared" si="3"/>
        <v>-13</v>
      </c>
      <c r="AA27" s="180">
        <f t="shared" si="4"/>
        <v>0</v>
      </c>
      <c r="AC27" s="354">
        <f t="shared" si="5"/>
        <v>13</v>
      </c>
      <c r="AD27" s="182"/>
      <c r="AE27" s="183">
        <f>HLOOKUP($AC27,HH!$A$2:$BC$20,E$4+1)</f>
        <v>1</v>
      </c>
      <c r="AF27" s="183">
        <f>HLOOKUP($AC27,HH!$A$2:$BC$20,F$4+1)</f>
        <v>0</v>
      </c>
      <c r="AG27" s="183">
        <f>HLOOKUP($AC27,HH!$A$2:$BC$20,G$4+1)</f>
        <v>1</v>
      </c>
      <c r="AH27" s="183">
        <f>HLOOKUP($AC27,HH!$A$2:$BC$20,H$4+1)</f>
        <v>1</v>
      </c>
      <c r="AI27" s="183">
        <f>HLOOKUP($AC27,HH!$A$2:$BC$20,I$4+1)</f>
        <v>1</v>
      </c>
      <c r="AJ27" s="183">
        <f>HLOOKUP($AC27,HH!$A$2:$BC$20,J$4+1)</f>
        <v>0</v>
      </c>
      <c r="AK27" s="183">
        <f>HLOOKUP($AC27,HH!$A$2:$BC$20,K$4+1)</f>
        <v>1</v>
      </c>
      <c r="AL27" s="183">
        <f>HLOOKUP($AC27,HH!$A$2:$BC$20,L$4+1)</f>
        <v>1</v>
      </c>
      <c r="AM27" s="183">
        <f>HLOOKUP($AC27,HH!$A$2:$BC$20,M$4+1)</f>
        <v>1</v>
      </c>
      <c r="AN27" s="183"/>
      <c r="AO27" s="183">
        <f>HLOOKUP($AC27,HH!$A$2:$BC$20,O$4+1)</f>
        <v>1</v>
      </c>
      <c r="AP27" s="183">
        <f>HLOOKUP($AC27,HH!$A$2:$BC$20,P$4+1)</f>
        <v>1</v>
      </c>
      <c r="AQ27" s="183">
        <f>HLOOKUP($AC27,HH!$A$2:$BC$20,Q$4+1)</f>
        <v>0</v>
      </c>
      <c r="AR27" s="183">
        <f>HLOOKUP($AC27,HH!$A$2:$BC$20,R$4+1)</f>
        <v>1</v>
      </c>
      <c r="AS27" s="183">
        <f>HLOOKUP($AC27,HH!$A$2:$BC$20,S$4+1)</f>
        <v>1</v>
      </c>
      <c r="AT27" s="183">
        <f>HLOOKUP($AC27,HH!$A$2:$BC$20,T$4+1)</f>
        <v>1</v>
      </c>
      <c r="AU27" s="183">
        <f>HLOOKUP($AC27,HH!$A$2:$BC$20,U$4+1)</f>
        <v>0</v>
      </c>
      <c r="AV27" s="183">
        <f>HLOOKUP($AC27,HH!$A$2:$BC$20,V$4+1)</f>
        <v>0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186">
        <v>18.899999999999999</v>
      </c>
      <c r="C28" s="173">
        <f t="shared" si="0"/>
        <v>18</v>
      </c>
      <c r="D28" s="173">
        <v>0</v>
      </c>
      <c r="E28" s="174"/>
      <c r="F28" s="175"/>
      <c r="G28" s="174"/>
      <c r="H28" s="174"/>
      <c r="I28" s="174"/>
      <c r="J28" s="174"/>
      <c r="K28" s="174"/>
      <c r="L28" s="174"/>
      <c r="M28" s="174"/>
      <c r="N28" s="134">
        <f t="shared" si="7"/>
        <v>0</v>
      </c>
      <c r="O28" s="176"/>
      <c r="P28" s="174"/>
      <c r="Q28" s="174"/>
      <c r="R28" s="174"/>
      <c r="S28" s="174"/>
      <c r="T28" s="174"/>
      <c r="U28" s="174"/>
      <c r="V28" s="174"/>
      <c r="W28" s="176"/>
      <c r="X28" s="177">
        <f t="shared" si="1"/>
        <v>0</v>
      </c>
      <c r="Y28" s="178">
        <f t="shared" si="2"/>
        <v>0</v>
      </c>
      <c r="Z28" s="179">
        <f t="shared" si="3"/>
        <v>-18</v>
      </c>
      <c r="AA28" s="180">
        <f t="shared" si="4"/>
        <v>0</v>
      </c>
      <c r="AC28" s="354">
        <f t="shared" si="5"/>
        <v>18</v>
      </c>
      <c r="AD28" s="182"/>
      <c r="AE28" s="183">
        <f>HLOOKUP($AC28,HH!$A$2:$BC$20,E$4+1)</f>
        <v>1</v>
      </c>
      <c r="AF28" s="183">
        <f>HLOOKUP($AC28,HH!$A$2:$BC$20,F$4+1)</f>
        <v>1</v>
      </c>
      <c r="AG28" s="183">
        <f>HLOOKUP($AC28,HH!$A$2:$BC$20,G$4+1)</f>
        <v>1</v>
      </c>
      <c r="AH28" s="183">
        <f>HLOOKUP($AC28,HH!$A$2:$BC$20,H$4+1)</f>
        <v>1</v>
      </c>
      <c r="AI28" s="183">
        <f>HLOOKUP($AC28,HH!$A$2:$BC$20,I$4+1)</f>
        <v>1</v>
      </c>
      <c r="AJ28" s="183">
        <f>HLOOKUP($AC28,HH!$A$2:$BC$20,J$4+1)</f>
        <v>1</v>
      </c>
      <c r="AK28" s="183">
        <f>HLOOKUP($AC28,HH!$A$2:$BC$20,K$4+1)</f>
        <v>1</v>
      </c>
      <c r="AL28" s="183">
        <f>HLOOKUP($AC28,HH!$A$2:$BC$20,L$4+1)</f>
        <v>1</v>
      </c>
      <c r="AM28" s="183">
        <f>HLOOKUP($AC28,HH!$A$2:$BC$20,M$4+1)</f>
        <v>1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1</v>
      </c>
      <c r="AR28" s="183">
        <f>HLOOKUP($AC28,HH!$A$2:$BC$20,R$4+1)</f>
        <v>1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1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186">
        <v>8.4</v>
      </c>
      <c r="C29" s="173">
        <f t="shared" si="0"/>
        <v>6</v>
      </c>
      <c r="D29" s="173">
        <f t="shared" si="6"/>
        <v>3</v>
      </c>
      <c r="E29" s="174"/>
      <c r="F29" s="175"/>
      <c r="G29" s="174"/>
      <c r="H29" s="174"/>
      <c r="I29" s="174"/>
      <c r="J29" s="174"/>
      <c r="K29" s="174"/>
      <c r="L29" s="174"/>
      <c r="M29" s="174"/>
      <c r="N29" s="134">
        <f t="shared" si="7"/>
        <v>0</v>
      </c>
      <c r="O29" s="176"/>
      <c r="P29" s="174"/>
      <c r="Q29" s="174"/>
      <c r="R29" s="174"/>
      <c r="S29" s="174"/>
      <c r="T29" s="174"/>
      <c r="U29" s="174"/>
      <c r="V29" s="174"/>
      <c r="W29" s="176"/>
      <c r="X29" s="177">
        <f t="shared" si="1"/>
        <v>0</v>
      </c>
      <c r="Y29" s="178">
        <f t="shared" si="2"/>
        <v>0</v>
      </c>
      <c r="Z29" s="179">
        <f t="shared" si="3"/>
        <v>-3</v>
      </c>
      <c r="AA29" s="180">
        <f t="shared" si="4"/>
        <v>0</v>
      </c>
      <c r="AC29" s="354">
        <f t="shared" si="5"/>
        <v>3</v>
      </c>
      <c r="AD29" s="182"/>
      <c r="AE29" s="183">
        <f>HLOOKUP($AC29,HH!$A$2:$BC$20,E$4+1)</f>
        <v>0</v>
      </c>
      <c r="AF29" s="183">
        <f>HLOOKUP($AC29,HH!$A$2:$BC$20,F$4+1)</f>
        <v>0</v>
      </c>
      <c r="AG29" s="183">
        <f>HLOOKUP($AC29,HH!$A$2:$BC$20,G$4+1)</f>
        <v>1</v>
      </c>
      <c r="AH29" s="183">
        <f>HLOOKUP($AC29,HH!$A$2:$BC$20,H$4+1)</f>
        <v>0</v>
      </c>
      <c r="AI29" s="183">
        <f>HLOOKUP($AC29,HH!$A$2:$BC$20,I$4+1)</f>
        <v>0</v>
      </c>
      <c r="AJ29" s="183">
        <f>HLOOKUP($AC29,HH!$A$2:$BC$20,J$4+1)</f>
        <v>0</v>
      </c>
      <c r="AK29" s="183">
        <f>HLOOKUP($AC29,HH!$A$2:$BC$20,K$4+1)</f>
        <v>1</v>
      </c>
      <c r="AL29" s="183">
        <f>HLOOKUP($AC29,HH!$A$2:$BC$20,L$4+1)</f>
        <v>0</v>
      </c>
      <c r="AM29" s="183">
        <f>HLOOKUP($AC29,HH!$A$2:$BC$20,M$4+1)</f>
        <v>0</v>
      </c>
      <c r="AN29" s="183"/>
      <c r="AO29" s="183">
        <f>HLOOKUP($AC29,HH!$A$2:$BC$20,O$4+1)</f>
        <v>0</v>
      </c>
      <c r="AP29" s="183">
        <f>HLOOKUP($AC29,HH!$A$2:$BC$20,P$4+1)</f>
        <v>0</v>
      </c>
      <c r="AQ29" s="183">
        <f>HLOOKUP($AC29,HH!$A$2:$BC$20,Q$4+1)</f>
        <v>0</v>
      </c>
      <c r="AR29" s="183">
        <f>HLOOKUP($AC29,HH!$A$2:$BC$20,R$4+1)</f>
        <v>1</v>
      </c>
      <c r="AS29" s="183">
        <f>HLOOKUP($AC29,HH!$A$2:$BC$20,S$4+1)</f>
        <v>0</v>
      </c>
      <c r="AT29" s="183">
        <f>HLOOKUP($AC29,HH!$A$2:$BC$20,T$4+1)</f>
        <v>0</v>
      </c>
      <c r="AU29" s="183">
        <f>HLOOKUP($AC29,HH!$A$2:$BC$20,U$4+1)</f>
        <v>0</v>
      </c>
      <c r="AV29" s="183">
        <f>HLOOKUP($AC29,HH!$A$2:$BC$20,V$4+1)</f>
        <v>0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186">
        <v>17</v>
      </c>
      <c r="C30" s="173">
        <f t="shared" si="0"/>
        <v>16</v>
      </c>
      <c r="D30" s="173">
        <f t="shared" si="6"/>
        <v>12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>
        <f t="shared" si="2"/>
        <v>0</v>
      </c>
      <c r="Z30" s="179">
        <f t="shared" si="3"/>
        <v>-12</v>
      </c>
      <c r="AA30" s="180">
        <f t="shared" si="4"/>
        <v>0</v>
      </c>
      <c r="AC30" s="354">
        <f t="shared" si="5"/>
        <v>12</v>
      </c>
      <c r="AD30" s="182"/>
      <c r="AE30" s="183">
        <f>HLOOKUP($AC30,HH!$A$2:$BC$20,E$4+1)</f>
        <v>1</v>
      </c>
      <c r="AF30" s="183">
        <f>HLOOKUP($AC30,HH!$A$2:$BC$20,F$4+1)</f>
        <v>0</v>
      </c>
      <c r="AG30" s="183">
        <f>HLOOKUP($AC30,HH!$A$2:$BC$20,G$4+1)</f>
        <v>1</v>
      </c>
      <c r="AH30" s="183">
        <f>HLOOKUP($AC30,HH!$A$2:$BC$20,H$4+1)</f>
        <v>1</v>
      </c>
      <c r="AI30" s="183">
        <f>HLOOKUP($AC30,HH!$A$2:$BC$20,I$4+1)</f>
        <v>1</v>
      </c>
      <c r="AJ30" s="183">
        <f>HLOOKUP($AC30,HH!$A$2:$BC$20,J$4+1)</f>
        <v>0</v>
      </c>
      <c r="AK30" s="183">
        <f>HLOOKUP($AC30,HH!$A$2:$BC$20,K$4+1)</f>
        <v>1</v>
      </c>
      <c r="AL30" s="183">
        <f>HLOOKUP($AC30,HH!$A$2:$BC$20,L$4+1)</f>
        <v>1</v>
      </c>
      <c r="AM30" s="183">
        <f>HLOOKUP($AC30,HH!$A$2:$BC$20,M$4+1)</f>
        <v>0</v>
      </c>
      <c r="AN30" s="183"/>
      <c r="AO30" s="183">
        <f>HLOOKUP($AC30,HH!$A$2:$BC$20,O$4+1)</f>
        <v>1</v>
      </c>
      <c r="AP30" s="183">
        <f>HLOOKUP($AC30,HH!$A$2:$BC$20,P$4+1)</f>
        <v>1</v>
      </c>
      <c r="AQ30" s="183">
        <f>HLOOKUP($AC30,HH!$A$2:$BC$20,Q$4+1)</f>
        <v>0</v>
      </c>
      <c r="AR30" s="183">
        <f>HLOOKUP($AC30,HH!$A$2:$BC$20,R$4+1)</f>
        <v>1</v>
      </c>
      <c r="AS30" s="183">
        <f>HLOOKUP($AC30,HH!$A$2:$BC$20,S$4+1)</f>
        <v>1</v>
      </c>
      <c r="AT30" s="183">
        <f>HLOOKUP($AC30,HH!$A$2:$BC$20,T$4+1)</f>
        <v>1</v>
      </c>
      <c r="AU30" s="183">
        <f>HLOOKUP($AC30,HH!$A$2:$BC$20,U$4+1)</f>
        <v>0</v>
      </c>
      <c r="AV30" s="183">
        <f>HLOOKUP($AC30,HH!$A$2:$BC$20,V$4+1)</f>
        <v>0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186">
        <v>15.9</v>
      </c>
      <c r="C31" s="173">
        <f t="shared" si="0"/>
        <v>14</v>
      </c>
      <c r="D31" s="173">
        <v>0</v>
      </c>
      <c r="E31" s="174"/>
      <c r="F31" s="175"/>
      <c r="G31" s="174"/>
      <c r="H31" s="174"/>
      <c r="I31" s="174"/>
      <c r="J31" s="174"/>
      <c r="K31" s="174"/>
      <c r="L31" s="174"/>
      <c r="M31" s="174"/>
      <c r="N31" s="134">
        <f t="shared" si="7"/>
        <v>0</v>
      </c>
      <c r="O31" s="176"/>
      <c r="P31" s="174"/>
      <c r="Q31" s="174"/>
      <c r="R31" s="174"/>
      <c r="S31" s="174"/>
      <c r="T31" s="174"/>
      <c r="U31" s="174"/>
      <c r="V31" s="174"/>
      <c r="W31" s="176"/>
      <c r="X31" s="177">
        <f t="shared" si="1"/>
        <v>0</v>
      </c>
      <c r="Y31" s="178">
        <f t="shared" si="2"/>
        <v>0</v>
      </c>
      <c r="Z31" s="179">
        <f t="shared" si="3"/>
        <v>-14</v>
      </c>
      <c r="AA31" s="180">
        <f t="shared" si="4"/>
        <v>0</v>
      </c>
      <c r="AC31" s="354">
        <f t="shared" si="5"/>
        <v>14</v>
      </c>
      <c r="AD31" s="182"/>
      <c r="AE31" s="183">
        <f>HLOOKUP($AC31,HH!$A$2:$BC$20,E$4+1)</f>
        <v>1</v>
      </c>
      <c r="AF31" s="183">
        <f>HLOOKUP($AC31,HH!$A$2:$BC$20,F$4+1)</f>
        <v>0</v>
      </c>
      <c r="AG31" s="183">
        <f>HLOOKUP($AC31,HH!$A$2:$BC$20,G$4+1)</f>
        <v>1</v>
      </c>
      <c r="AH31" s="183">
        <f>HLOOKUP($AC31,HH!$A$2:$BC$20,H$4+1)</f>
        <v>1</v>
      </c>
      <c r="AI31" s="183">
        <f>HLOOKUP($AC31,HH!$A$2:$BC$20,I$4+1)</f>
        <v>1</v>
      </c>
      <c r="AJ31" s="183">
        <f>HLOOKUP($AC31,HH!$A$2:$BC$20,J$4+1)</f>
        <v>0</v>
      </c>
      <c r="AK31" s="183">
        <f>HLOOKUP($AC31,HH!$A$2:$BC$20,K$4+1)</f>
        <v>1</v>
      </c>
      <c r="AL31" s="183">
        <f>HLOOKUP($AC31,HH!$A$2:$BC$20,L$4+1)</f>
        <v>1</v>
      </c>
      <c r="AM31" s="183">
        <f>HLOOKUP($AC31,HH!$A$2:$BC$20,M$4+1)</f>
        <v>1</v>
      </c>
      <c r="AN31" s="183"/>
      <c r="AO31" s="183">
        <f>HLOOKUP($AC31,HH!$A$2:$BC$20,O$4+1)</f>
        <v>1</v>
      </c>
      <c r="AP31" s="183">
        <f>HLOOKUP($AC31,HH!$A$2:$BC$20,P$4+1)</f>
        <v>1</v>
      </c>
      <c r="AQ31" s="183">
        <f>HLOOKUP($AC31,HH!$A$2:$BC$20,Q$4+1)</f>
        <v>0</v>
      </c>
      <c r="AR31" s="183">
        <f>HLOOKUP($AC31,HH!$A$2:$BC$20,R$4+1)</f>
        <v>1</v>
      </c>
      <c r="AS31" s="183">
        <f>HLOOKUP($AC31,HH!$A$2:$BC$20,S$4+1)</f>
        <v>1</v>
      </c>
      <c r="AT31" s="183">
        <f>HLOOKUP($AC31,HH!$A$2:$BC$20,T$4+1)</f>
        <v>1</v>
      </c>
      <c r="AU31" s="183">
        <f>HLOOKUP($AC31,HH!$A$2:$BC$20,U$4+1)</f>
        <v>1</v>
      </c>
      <c r="AV31" s="183">
        <f>HLOOKUP($AC31,HH!$A$2:$BC$20,V$4+1)</f>
        <v>0</v>
      </c>
      <c r="AW31" s="183">
        <f>HLOOKUP($AC31,HH!$A$2:$BC$20,W$4+1)</f>
        <v>1</v>
      </c>
    </row>
    <row r="32" spans="1:49" ht="13.65" customHeight="1" x14ac:dyDescent="0.25">
      <c r="A32" s="185" t="s">
        <v>21</v>
      </c>
      <c r="B32" s="186">
        <v>28.3</v>
      </c>
      <c r="C32" s="173">
        <f t="shared" si="0"/>
        <v>28</v>
      </c>
      <c r="D32" s="173">
        <f t="shared" si="6"/>
        <v>24</v>
      </c>
      <c r="E32" s="174"/>
      <c r="F32" s="175"/>
      <c r="G32" s="174"/>
      <c r="H32" s="174"/>
      <c r="I32" s="174"/>
      <c r="J32" s="174"/>
      <c r="K32" s="174"/>
      <c r="L32" s="174"/>
      <c r="M32" s="174"/>
      <c r="N32" s="134">
        <f t="shared" si="7"/>
        <v>0</v>
      </c>
      <c r="O32" s="176"/>
      <c r="P32" s="174"/>
      <c r="Q32" s="174"/>
      <c r="R32" s="174"/>
      <c r="S32" s="174"/>
      <c r="T32" s="174"/>
      <c r="U32" s="174"/>
      <c r="V32" s="174"/>
      <c r="W32" s="176"/>
      <c r="X32" s="177">
        <f t="shared" si="1"/>
        <v>0</v>
      </c>
      <c r="Y32" s="178">
        <f t="shared" si="2"/>
        <v>0</v>
      </c>
      <c r="Z32" s="179">
        <f t="shared" si="3"/>
        <v>-24</v>
      </c>
      <c r="AA32" s="180">
        <f t="shared" si="4"/>
        <v>0</v>
      </c>
      <c r="AC32" s="354">
        <f t="shared" si="5"/>
        <v>24</v>
      </c>
      <c r="AD32" s="182"/>
      <c r="AE32" s="183">
        <f>HLOOKUP($AC32,HH!$A$2:$BC$20,E$4+1)</f>
        <v>2</v>
      </c>
      <c r="AF32" s="183">
        <f>HLOOKUP($AC32,HH!$A$2:$BC$20,F$4+1)</f>
        <v>1</v>
      </c>
      <c r="AG32" s="183">
        <f>HLOOKUP($AC32,HH!$A$2:$BC$20,G$4+1)</f>
        <v>2</v>
      </c>
      <c r="AH32" s="183">
        <f>HLOOKUP($AC32,HH!$A$2:$BC$20,H$4+1)</f>
        <v>1</v>
      </c>
      <c r="AI32" s="183">
        <f>HLOOKUP($AC32,HH!$A$2:$BC$20,I$4+1)</f>
        <v>1</v>
      </c>
      <c r="AJ32" s="183">
        <f>HLOOKUP($AC32,HH!$A$2:$BC$20,J$4+1)</f>
        <v>1</v>
      </c>
      <c r="AK32" s="183">
        <f>HLOOKUP($AC32,HH!$A$2:$BC$20,K$4+1)</f>
        <v>2</v>
      </c>
      <c r="AL32" s="183">
        <f>HLOOKUP($AC32,HH!$A$2:$BC$20,L$4+1)</f>
        <v>1</v>
      </c>
      <c r="AM32" s="183">
        <f>HLOOKUP($AC32,HH!$A$2:$BC$20,M$4+1)</f>
        <v>1</v>
      </c>
      <c r="AN32" s="183"/>
      <c r="AO32" s="183">
        <f>HLOOKUP($AC32,HH!$A$2:$BC$20,O$4+1)</f>
        <v>1</v>
      </c>
      <c r="AP32" s="183">
        <f>HLOOKUP($AC32,HH!$A$2:$BC$20,P$4+1)</f>
        <v>2</v>
      </c>
      <c r="AQ32" s="183">
        <f>HLOOKUP($AC32,HH!$A$2:$BC$20,Q$4+1)</f>
        <v>1</v>
      </c>
      <c r="AR32" s="183">
        <f>HLOOKUP($AC32,HH!$A$2:$BC$20,R$4+1)</f>
        <v>2</v>
      </c>
      <c r="AS32" s="183">
        <f>HLOOKUP($AC32,HH!$A$2:$BC$20,S$4+1)</f>
        <v>1</v>
      </c>
      <c r="AT32" s="183">
        <f>HLOOKUP($AC32,HH!$A$2:$BC$20,T$4+1)</f>
        <v>2</v>
      </c>
      <c r="AU32" s="183">
        <f>HLOOKUP($AC32,HH!$A$2:$BC$20,U$4+1)</f>
        <v>1</v>
      </c>
      <c r="AV32" s="183">
        <f>HLOOKUP($AC32,HH!$A$2:$BC$20,V$4+1)</f>
        <v>1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186">
        <v>17</v>
      </c>
      <c r="C33" s="173">
        <f t="shared" si="0"/>
        <v>16</v>
      </c>
      <c r="D33" s="173">
        <v>0</v>
      </c>
      <c r="E33" s="174"/>
      <c r="F33" s="175"/>
      <c r="G33" s="174"/>
      <c r="H33" s="174"/>
      <c r="I33" s="174"/>
      <c r="J33" s="174"/>
      <c r="K33" s="174"/>
      <c r="L33" s="174"/>
      <c r="M33" s="174"/>
      <c r="N33" s="134">
        <f t="shared" si="7"/>
        <v>0</v>
      </c>
      <c r="O33" s="176"/>
      <c r="P33" s="174"/>
      <c r="Q33" s="174"/>
      <c r="R33" s="174"/>
      <c r="S33" s="174"/>
      <c r="T33" s="174"/>
      <c r="U33" s="174"/>
      <c r="V33" s="174"/>
      <c r="W33" s="176"/>
      <c r="X33" s="177">
        <f t="shared" si="1"/>
        <v>0</v>
      </c>
      <c r="Y33" s="178">
        <f t="shared" si="2"/>
        <v>0</v>
      </c>
      <c r="Z33" s="179">
        <f t="shared" si="3"/>
        <v>-16</v>
      </c>
      <c r="AA33" s="180">
        <f t="shared" si="4"/>
        <v>0</v>
      </c>
      <c r="AC33" s="354">
        <f t="shared" si="5"/>
        <v>16</v>
      </c>
      <c r="AD33" s="182"/>
      <c r="AE33" s="183">
        <f>HLOOKUP($AC33,HH!$A$2:$BC$20,E$4+1)</f>
        <v>1</v>
      </c>
      <c r="AF33" s="183">
        <f>HLOOKUP($AC33,HH!$A$2:$BC$20,F$4+1)</f>
        <v>0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1</v>
      </c>
      <c r="AK33" s="183">
        <f>HLOOKUP($AC33,HH!$A$2:$BC$20,K$4+1)</f>
        <v>1</v>
      </c>
      <c r="AL33" s="183">
        <f>HLOOKUP($AC33,HH!$A$2:$BC$20,L$4+1)</f>
        <v>1</v>
      </c>
      <c r="AM33" s="183">
        <f>HLOOKUP($AC33,HH!$A$2:$BC$20,M$4+1)</f>
        <v>1</v>
      </c>
      <c r="AN33" s="183"/>
      <c r="AO33" s="183">
        <f>HLOOKUP($AC33,HH!$A$2:$BC$20,O$4+1)</f>
        <v>1</v>
      </c>
      <c r="AP33" s="183">
        <f>HLOOKUP($AC33,HH!$A$2:$BC$20,P$4+1)</f>
        <v>1</v>
      </c>
      <c r="AQ33" s="183">
        <f>HLOOKUP($AC33,HH!$A$2:$BC$20,Q$4+1)</f>
        <v>1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0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186">
        <v>17.399999999999999</v>
      </c>
      <c r="C34" s="173">
        <f>_xlfn.IFS($A$5:$A$34="Andi Grant",ROUND($B$5:$B$34*($C$2/113)-($B$3-$AA$2),0),$A$5:$A$34&lt;&gt;"Andi Grant",ROUND($B$5:$B$34*($C$3/113)-($B$3-$AA$3),0))</f>
        <v>16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>SUM(E34:M34)</f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>SUM(O34:W34)</f>
        <v>0</v>
      </c>
      <c r="Y34" s="178">
        <f>SUM(N34+X34)</f>
        <v>0</v>
      </c>
      <c r="Z34" s="179">
        <f>IF(AC34&lt;37,(SUM(ROUND(Y34-AC34,0))),"")</f>
        <v>-16</v>
      </c>
      <c r="AA34" s="180">
        <f>IF(X34&gt;0,ROUND(Y34-($AC$5:$AC$34+$B$3),0),0)</f>
        <v>0</v>
      </c>
      <c r="AC34" s="354">
        <f>IF(D34&gt;0,D34,C34)</f>
        <v>16</v>
      </c>
      <c r="AD34" s="182"/>
      <c r="AE34" s="183">
        <f>HLOOKUP($AC34,HH!$A$2:$BC$20,E$4+1)</f>
        <v>1</v>
      </c>
      <c r="AF34" s="183">
        <f>HLOOKUP($AC34,HH!$A$2:$BC$20,F$4+1)</f>
        <v>0</v>
      </c>
      <c r="AG34" s="183">
        <f>HLOOKUP($AC34,HH!$A$2:$BC$20,G$4+1)</f>
        <v>1</v>
      </c>
      <c r="AH34" s="183">
        <f>HLOOKUP($AC34,HH!$A$2:$BC$20,H$4+1)</f>
        <v>1</v>
      </c>
      <c r="AI34" s="183">
        <f>HLOOKUP($AC34,HH!$A$2:$BC$20,I$4+1)</f>
        <v>1</v>
      </c>
      <c r="AJ34" s="183">
        <f>HLOOKUP($AC34,HH!$A$2:$BC$20,J$4+1)</f>
        <v>1</v>
      </c>
      <c r="AK34" s="183">
        <f>HLOOKUP($AC34,HH!$A$2:$BC$20,K$4+1)</f>
        <v>1</v>
      </c>
      <c r="AL34" s="183">
        <f>HLOOKUP($AC34,HH!$A$2:$BC$20,L$4+1)</f>
        <v>1</v>
      </c>
      <c r="AM34" s="183">
        <f>HLOOKUP($AC34,HH!$A$2:$BC$20,M$4+1)</f>
        <v>1</v>
      </c>
      <c r="AN34" s="183"/>
      <c r="AO34" s="183">
        <f>HLOOKUP($AC34,HH!$A$2:$BC$20,O$4+1)</f>
        <v>1</v>
      </c>
      <c r="AP34" s="183">
        <f>HLOOKUP($AC34,HH!$A$2:$BC$20,P$4+1)</f>
        <v>1</v>
      </c>
      <c r="AQ34" s="183">
        <f>HLOOKUP($AC34,HH!$A$2:$BC$20,Q$4+1)</f>
        <v>1</v>
      </c>
      <c r="AR34" s="183">
        <f>HLOOKUP($AC34,HH!$A$2:$BC$20,R$4+1)</f>
        <v>1</v>
      </c>
      <c r="AS34" s="183">
        <f>HLOOKUP($AC34,HH!$A$2:$BC$20,S$4+1)</f>
        <v>1</v>
      </c>
      <c r="AT34" s="183">
        <f>HLOOKUP($AC34,HH!$A$2:$BC$20,T$4+1)</f>
        <v>1</v>
      </c>
      <c r="AU34" s="183">
        <f>HLOOKUP($AC34,HH!$A$2:$BC$20,U$4+1)</f>
        <v>1</v>
      </c>
      <c r="AV34" s="183">
        <f>HLOOKUP($AC34,HH!$A$2:$BC$20,V$4+1)</f>
        <v>0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98" priority="426" stopIfTrue="1" operator="greaterThan">
      <formula>$E$3+2+AE5</formula>
    </cfRule>
  </conditionalFormatting>
  <conditionalFormatting sqref="E5:E12 G5:L12 P5:W12 E21:E34 G21:L34 P21:W34">
    <cfRule type="cellIs" priority="249" stopIfTrue="1" operator="equal">
      <formula>E$3+2</formula>
    </cfRule>
  </conditionalFormatting>
  <conditionalFormatting sqref="E5:E34">
    <cfRule type="cellIs" dxfId="97" priority="42" stopIfTrue="1" operator="equal">
      <formula>E$3-2</formula>
    </cfRule>
  </conditionalFormatting>
  <conditionalFormatting sqref="E13:E20">
    <cfRule type="cellIs" dxfId="96" priority="40" stopIfTrue="1" operator="greaterThan">
      <formula>$E$3+2+AE13</formula>
    </cfRule>
    <cfRule type="cellIs" dxfId="95" priority="41" stopIfTrue="1" operator="equal">
      <formula>E$3-1</formula>
    </cfRule>
    <cfRule type="cellIs" priority="43" stopIfTrue="1" operator="equal">
      <formula>E$3+2</formula>
    </cfRule>
  </conditionalFormatting>
  <conditionalFormatting sqref="F5:F34">
    <cfRule type="cellIs" dxfId="94" priority="36" stopIfTrue="1" operator="greaterThan">
      <formula>$F$3+2+AF5</formula>
    </cfRule>
    <cfRule type="cellIs" dxfId="93" priority="38" stopIfTrue="1" operator="equal">
      <formula>F$3-2</formula>
    </cfRule>
    <cfRule type="cellIs" priority="39" stopIfTrue="1" operator="equal">
      <formula>0</formula>
    </cfRule>
  </conditionalFormatting>
  <conditionalFormatting sqref="F13:F20">
    <cfRule type="cellIs" dxfId="92" priority="37" stopIfTrue="1" operator="equal">
      <formula>F$3-1</formula>
    </cfRule>
  </conditionalFormatting>
  <conditionalFormatting sqref="G5:G12 I5:I12 K5:M12 O5:W12 G21:G34 I21:I34 K21:M34 O21:W34 E5:E12 E21:E34">
    <cfRule type="cellIs" dxfId="91" priority="248" stopIfTrue="1" operator="equal">
      <formula>E$3-1</formula>
    </cfRule>
  </conditionalFormatting>
  <conditionalFormatting sqref="G5:G34">
    <cfRule type="cellIs" dxfId="90" priority="61" stopIfTrue="1" operator="greaterThan">
      <formula>$G$3+2+AG5</formula>
    </cfRule>
    <cfRule type="cellIs" priority="62" operator="equal">
      <formula>0</formula>
    </cfRule>
  </conditionalFormatting>
  <conditionalFormatting sqref="G13">
    <cfRule type="cellIs" dxfId="89" priority="145" stopIfTrue="1" operator="equal">
      <formula>G$3-1</formula>
    </cfRule>
    <cfRule type="cellIs" priority="146" stopIfTrue="1" operator="equal">
      <formula>G$3+2</formula>
    </cfRule>
  </conditionalFormatting>
  <conditionalFormatting sqref="G14:G19">
    <cfRule type="cellIs" dxfId="88" priority="223" stopIfTrue="1" operator="equal">
      <formula>G$3-1</formula>
    </cfRule>
    <cfRule type="cellIs" priority="224" stopIfTrue="1" operator="equal">
      <formula>G$3+2</formula>
    </cfRule>
  </conditionalFormatting>
  <conditionalFormatting sqref="G20">
    <cfRule type="cellIs" dxfId="87" priority="63" stopIfTrue="1" operator="equal">
      <formula>G$3-2</formula>
    </cfRule>
    <cfRule type="cellIs" dxfId="86" priority="64" stopIfTrue="1" operator="equal">
      <formula>G$3-1</formula>
    </cfRule>
    <cfRule type="cellIs" priority="65" stopIfTrue="1" operator="equal">
      <formula>G$3+2</formula>
    </cfRule>
  </conditionalFormatting>
  <conditionalFormatting sqref="G14:H19">
    <cfRule type="cellIs" dxfId="85" priority="217" stopIfTrue="1" operator="equal">
      <formula>G$3-2</formula>
    </cfRule>
  </conditionalFormatting>
  <conditionalFormatting sqref="G13:I13">
    <cfRule type="cellIs" dxfId="84" priority="135" stopIfTrue="1" operator="equal">
      <formula>G$3-2</formula>
    </cfRule>
  </conditionalFormatting>
  <conditionalFormatting sqref="G5:M12 G21:M34 O5:W12 O21:W34">
    <cfRule type="cellIs" dxfId="83" priority="247" stopIfTrue="1" operator="equal">
      <formula>G$3-2</formula>
    </cfRule>
  </conditionalFormatting>
  <conditionalFormatting sqref="H5:H12 H21:H34 J14:J19 F5:F12 F21:F34">
    <cfRule type="cellIs" dxfId="82" priority="227" stopIfTrue="1" operator="equal">
      <formula>F$3-1</formula>
    </cfRule>
  </conditionalFormatting>
  <conditionalFormatting sqref="H5:H34">
    <cfRule type="cellIs" dxfId="81" priority="216" stopIfTrue="1" operator="greaterThan">
      <formula>$H$3+2+$AH5</formula>
    </cfRule>
  </conditionalFormatting>
  <conditionalFormatting sqref="H13">
    <cfRule type="cellIs" dxfId="80" priority="140" stopIfTrue="1" operator="equal">
      <formula>H$3-1</formula>
    </cfRule>
    <cfRule type="cellIs" priority="141" stopIfTrue="1" operator="equal">
      <formula>H$3+2</formula>
    </cfRule>
  </conditionalFormatting>
  <conditionalFormatting sqref="H14:H19">
    <cfRule type="cellIs" dxfId="79" priority="218" stopIfTrue="1" operator="equal">
      <formula>H$3-1</formula>
    </cfRule>
    <cfRule type="cellIs" priority="219" stopIfTrue="1" operator="equal">
      <formula>H$3+2</formula>
    </cfRule>
  </conditionalFormatting>
  <conditionalFormatting sqref="H20">
    <cfRule type="cellIs" dxfId="78" priority="59" stopIfTrue="1" operator="equal">
      <formula>H$3-1</formula>
    </cfRule>
    <cfRule type="cellIs" priority="60" stopIfTrue="1" operator="equal">
      <formula>H$3+2</formula>
    </cfRule>
  </conditionalFormatting>
  <conditionalFormatting sqref="H20:I20">
    <cfRule type="cellIs" dxfId="77" priority="54" stopIfTrue="1" operator="equal">
      <formula>H$3-2</formula>
    </cfRule>
  </conditionalFormatting>
  <conditionalFormatting sqref="I5:I34">
    <cfRule type="cellIs" dxfId="76" priority="53" stopIfTrue="1" operator="greaterThan">
      <formula>$I$3+2+AI5</formula>
    </cfRule>
  </conditionalFormatting>
  <conditionalFormatting sqref="I13">
    <cfRule type="cellIs" dxfId="75" priority="136" stopIfTrue="1" operator="equal">
      <formula>I$3-1</formula>
    </cfRule>
    <cfRule type="cellIs" priority="137" stopIfTrue="1" operator="equal">
      <formula>I$3+2</formula>
    </cfRule>
  </conditionalFormatting>
  <conditionalFormatting sqref="I14:I19">
    <cfRule type="cellIs" dxfId="74" priority="214" stopIfTrue="1" operator="equal">
      <formula>I$3-1</formula>
    </cfRule>
    <cfRule type="cellIs" priority="215" stopIfTrue="1" operator="equal">
      <formula>I$3+2</formula>
    </cfRule>
  </conditionalFormatting>
  <conditionalFormatting sqref="I20">
    <cfRule type="cellIs" dxfId="73" priority="55" stopIfTrue="1" operator="equal">
      <formula>I$3-1</formula>
    </cfRule>
    <cfRule type="cellIs" priority="56" stopIfTrue="1" operator="equal">
      <formula>I$3+2</formula>
    </cfRule>
  </conditionalFormatting>
  <conditionalFormatting sqref="I14:J19">
    <cfRule type="cellIs" dxfId="72" priority="213" stopIfTrue="1" operator="equal">
      <formula>I$3-2</formula>
    </cfRule>
  </conditionalFormatting>
  <conditionalFormatting sqref="J5:J13">
    <cfRule type="cellIs" dxfId="71" priority="149" stopIfTrue="1" operator="equal">
      <formula>J$3-1</formula>
    </cfRule>
  </conditionalFormatting>
  <conditionalFormatting sqref="J5:J19">
    <cfRule type="cellIs" dxfId="70" priority="147" stopIfTrue="1" operator="greaterThan">
      <formula>$J$3+2+AJ5</formula>
    </cfRule>
  </conditionalFormatting>
  <conditionalFormatting sqref="J13">
    <cfRule type="cellIs" dxfId="69" priority="148" stopIfTrue="1" operator="equal">
      <formula>J$3-2</formula>
    </cfRule>
  </conditionalFormatting>
  <conditionalFormatting sqref="J20">
    <cfRule type="cellIs" dxfId="68" priority="67" stopIfTrue="1" operator="equal">
      <formula>J$3-2</formula>
    </cfRule>
  </conditionalFormatting>
  <conditionalFormatting sqref="J20:J34">
    <cfRule type="cellIs" dxfId="67" priority="66" stopIfTrue="1" operator="greaterThan">
      <formula>$J$3+2+AJ20</formula>
    </cfRule>
    <cfRule type="cellIs" dxfId="66" priority="68" stopIfTrue="1" operator="equal">
      <formula>J$3-1</formula>
    </cfRule>
  </conditionalFormatting>
  <conditionalFormatting sqref="J20:K20">
    <cfRule type="cellIs" priority="51" stopIfTrue="1" operator="equal">
      <formula>J$3+2</formula>
    </cfRule>
  </conditionalFormatting>
  <conditionalFormatting sqref="J13:L19">
    <cfRule type="cellIs" priority="128" stopIfTrue="1" operator="equal">
      <formula>J$3+2</formula>
    </cfRule>
  </conditionalFormatting>
  <conditionalFormatting sqref="K5:K34">
    <cfRule type="cellIs" dxfId="65" priority="48" stopIfTrue="1" operator="greaterThan">
      <formula>$K$3+2+AK5</formula>
    </cfRule>
  </conditionalFormatting>
  <conditionalFormatting sqref="K20">
    <cfRule type="cellIs" dxfId="64" priority="49" stopIfTrue="1" operator="equal">
      <formula>K$3-2</formula>
    </cfRule>
    <cfRule type="cellIs" dxfId="63" priority="50" stopIfTrue="1" operator="equal">
      <formula>K$3-1</formula>
    </cfRule>
  </conditionalFormatting>
  <conditionalFormatting sqref="K13:M19">
    <cfRule type="cellIs" dxfId="62" priority="126" stopIfTrue="1" operator="equal">
      <formula>K$3-2</formula>
    </cfRule>
    <cfRule type="cellIs" dxfId="61" priority="127" stopIfTrue="1" operator="equal">
      <formula>K$3-1</formula>
    </cfRule>
  </conditionalFormatting>
  <conditionalFormatting sqref="L5:L34">
    <cfRule type="cellIs" dxfId="60" priority="44" stopIfTrue="1" operator="greaterThan">
      <formula>$L$3+2+AL5</formula>
    </cfRule>
  </conditionalFormatting>
  <conditionalFormatting sqref="L20">
    <cfRule type="cellIs" dxfId="59" priority="45" stopIfTrue="1" operator="equal">
      <formula>L$3-2</formula>
    </cfRule>
    <cfRule type="cellIs" dxfId="58" priority="46" stopIfTrue="1" operator="equal">
      <formula>L$3-1</formula>
    </cfRule>
    <cfRule type="cellIs" priority="47" stopIfTrue="1" operator="equal">
      <formula>L$3+2</formula>
    </cfRule>
  </conditionalFormatting>
  <conditionalFormatting sqref="M5:M12 M21:M34">
    <cfRule type="cellIs" dxfId="57" priority="425" stopIfTrue="1" operator="greaterThan">
      <formula>$M$3+2+AM5</formula>
    </cfRule>
  </conditionalFormatting>
  <conditionalFormatting sqref="M5:M19">
    <cfRule type="cellIs" priority="152" operator="equal">
      <formula>M$3+2</formula>
    </cfRule>
  </conditionalFormatting>
  <conditionalFormatting sqref="M13:M20">
    <cfRule type="cellIs" dxfId="56" priority="69" stopIfTrue="1" operator="greaterThan">
      <formula>$M$3+2+AM13</formula>
    </cfRule>
  </conditionalFormatting>
  <conditionalFormatting sqref="M20">
    <cfRule type="cellIs" dxfId="55" priority="70" stopIfTrue="1" operator="equal">
      <formula>M$3-2</formula>
    </cfRule>
    <cfRule type="cellIs" dxfId="54" priority="71" stopIfTrue="1" operator="equal">
      <formula>M$3-1</formula>
    </cfRule>
  </conditionalFormatting>
  <conditionalFormatting sqref="M20:M34">
    <cfRule type="cellIs" priority="72" operator="equal">
      <formula>M$3+2</formula>
    </cfRule>
  </conditionalFormatting>
  <conditionalFormatting sqref="O5:O34">
    <cfRule type="cellIs" dxfId="53" priority="33" stopIfTrue="1" operator="greaterThan">
      <formula>$O$3+2+AO5</formula>
    </cfRule>
  </conditionalFormatting>
  <conditionalFormatting sqref="O13:O20">
    <cfRule type="cellIs" dxfId="52" priority="34" stopIfTrue="1" operator="equal">
      <formula>O$3-1</formula>
    </cfRule>
    <cfRule type="cellIs" dxfId="51" priority="35" stopIfTrue="1" operator="equal">
      <formula>O$3-2</formula>
    </cfRule>
  </conditionalFormatting>
  <conditionalFormatting sqref="O5:W19">
    <cfRule type="cellIs" dxfId="50" priority="153" stopIfTrue="1" operator="equal">
      <formula>0</formula>
    </cfRule>
  </conditionalFormatting>
  <conditionalFormatting sqref="O20:W34">
    <cfRule type="cellIs" dxfId="49" priority="75" stopIfTrue="1" operator="equal">
      <formula>0</formula>
    </cfRule>
  </conditionalFormatting>
  <conditionalFormatting sqref="P5:P19">
    <cfRule type="cellIs" dxfId="48" priority="158" stopIfTrue="1" operator="greaterThan">
      <formula>$P$3+2+AP5</formula>
    </cfRule>
  </conditionalFormatting>
  <conditionalFormatting sqref="P13">
    <cfRule type="cellIs" dxfId="47" priority="159" stopIfTrue="1" operator="equal">
      <formula>P$3-2</formula>
    </cfRule>
    <cfRule type="cellIs" dxfId="46" priority="160" stopIfTrue="1" operator="equal">
      <formula>P$3-1</formula>
    </cfRule>
    <cfRule type="cellIs" priority="161" stopIfTrue="1" operator="equal">
      <formula>P$3+2</formula>
    </cfRule>
  </conditionalFormatting>
  <conditionalFormatting sqref="P20">
    <cfRule type="cellIs" dxfId="45" priority="81" stopIfTrue="1" operator="equal">
      <formula>P$3-2</formula>
    </cfRule>
    <cfRule type="cellIs" dxfId="44" priority="82" stopIfTrue="1" operator="equal">
      <formula>P$3-1</formula>
    </cfRule>
    <cfRule type="cellIs" priority="83" stopIfTrue="1" operator="equal">
      <formula>P$3+2</formula>
    </cfRule>
  </conditionalFormatting>
  <conditionalFormatting sqref="P20:P34">
    <cfRule type="cellIs" dxfId="43" priority="80" stopIfTrue="1" operator="greaterThan">
      <formula>$P$3+2+AP20</formula>
    </cfRule>
  </conditionalFormatting>
  <conditionalFormatting sqref="P14:S19">
    <cfRule type="cellIs" dxfId="42" priority="235" stopIfTrue="1" operator="equal">
      <formula>P$3-2</formula>
    </cfRule>
    <cfRule type="cellIs" dxfId="41" priority="236" stopIfTrue="1" operator="equal">
      <formula>P$3-1</formula>
    </cfRule>
    <cfRule type="cellIs" priority="237" stopIfTrue="1" operator="equal">
      <formula>P$3+2</formula>
    </cfRule>
  </conditionalFormatting>
  <conditionalFormatting sqref="Q5:Q19">
    <cfRule type="cellIs" dxfId="40" priority="162" stopIfTrue="1" operator="greaterThan">
      <formula>$Q$3+2+AQ5</formula>
    </cfRule>
  </conditionalFormatting>
  <conditionalFormatting sqref="Q13">
    <cfRule type="cellIs" dxfId="39" priority="163" stopIfTrue="1" operator="equal">
      <formula>Q$3-2</formula>
    </cfRule>
    <cfRule type="cellIs" dxfId="38" priority="164" stopIfTrue="1" operator="equal">
      <formula>Q$3-1</formula>
    </cfRule>
    <cfRule type="cellIs" priority="165" stopIfTrue="1" operator="equal">
      <formula>Q$3+2</formula>
    </cfRule>
  </conditionalFormatting>
  <conditionalFormatting sqref="Q20">
    <cfRule type="cellIs" dxfId="37" priority="85" stopIfTrue="1" operator="equal">
      <formula>Q$3-2</formula>
    </cfRule>
    <cfRule type="cellIs" dxfId="36" priority="86" stopIfTrue="1" operator="equal">
      <formula>Q$3-1</formula>
    </cfRule>
    <cfRule type="cellIs" priority="87" stopIfTrue="1" operator="equal">
      <formula>Q$3+2</formula>
    </cfRule>
  </conditionalFormatting>
  <conditionalFormatting sqref="Q20:Q34">
    <cfRule type="cellIs" dxfId="35" priority="84" stopIfTrue="1" operator="greaterThan">
      <formula>$Q$3+2+AQ20</formula>
    </cfRule>
  </conditionalFormatting>
  <conditionalFormatting sqref="R5:R19">
    <cfRule type="cellIs" dxfId="34" priority="154" stopIfTrue="1" operator="greaterThan">
      <formula>$R$3+2+AR5</formula>
    </cfRule>
  </conditionalFormatting>
  <conditionalFormatting sqref="R13">
    <cfRule type="cellIs" dxfId="33" priority="155" stopIfTrue="1" operator="equal">
      <formula>R$3-2</formula>
    </cfRule>
    <cfRule type="cellIs" dxfId="32" priority="156" stopIfTrue="1" operator="equal">
      <formula>R$3-1</formula>
    </cfRule>
    <cfRule type="cellIs" priority="157" stopIfTrue="1" operator="equal">
      <formula>R$3+2</formula>
    </cfRule>
  </conditionalFormatting>
  <conditionalFormatting sqref="R20">
    <cfRule type="cellIs" dxfId="31" priority="77" stopIfTrue="1" operator="equal">
      <formula>R$3-2</formula>
    </cfRule>
    <cfRule type="cellIs" dxfId="30" priority="78" stopIfTrue="1" operator="equal">
      <formula>R$3-1</formula>
    </cfRule>
    <cfRule type="cellIs" priority="79" stopIfTrue="1" operator="equal">
      <formula>R$3+2</formula>
    </cfRule>
  </conditionalFormatting>
  <conditionalFormatting sqref="R20:R34">
    <cfRule type="cellIs" dxfId="29" priority="76" stopIfTrue="1" operator="greaterThan">
      <formula>$R$3+2+AR20</formula>
    </cfRule>
  </conditionalFormatting>
  <conditionalFormatting sqref="S5:S19">
    <cfRule type="cellIs" dxfId="28" priority="166" stopIfTrue="1" operator="greaterThan">
      <formula>$S$3+2+AS5</formula>
    </cfRule>
  </conditionalFormatting>
  <conditionalFormatting sqref="S13">
    <cfRule type="cellIs" dxfId="27" priority="167" stopIfTrue="1" operator="equal">
      <formula>S$3-2</formula>
    </cfRule>
    <cfRule type="cellIs" dxfId="26" priority="168" stopIfTrue="1" operator="equal">
      <formula>S$3-1</formula>
    </cfRule>
    <cfRule type="cellIs" priority="169" stopIfTrue="1" operator="equal">
      <formula>S$3+2</formula>
    </cfRule>
  </conditionalFormatting>
  <conditionalFormatting sqref="S20">
    <cfRule type="cellIs" dxfId="25" priority="89" stopIfTrue="1" operator="equal">
      <formula>S$3-2</formula>
    </cfRule>
    <cfRule type="cellIs" dxfId="24" priority="90" stopIfTrue="1" operator="equal">
      <formula>S$3-1</formula>
    </cfRule>
    <cfRule type="cellIs" priority="91" stopIfTrue="1" operator="equal">
      <formula>S$3+2</formula>
    </cfRule>
  </conditionalFormatting>
  <conditionalFormatting sqref="S20:S34">
    <cfRule type="cellIs" dxfId="23" priority="88" stopIfTrue="1" operator="greaterThan">
      <formula>$S$3+2+AS20</formula>
    </cfRule>
  </conditionalFormatting>
  <conditionalFormatting sqref="T5:T34">
    <cfRule type="cellIs" dxfId="22" priority="16" stopIfTrue="1" operator="greaterThan">
      <formula>$T$3+2+AT5</formula>
    </cfRule>
  </conditionalFormatting>
  <conditionalFormatting sqref="T20">
    <cfRule type="cellIs" dxfId="21" priority="17" stopIfTrue="1" operator="equal">
      <formula>T$3-2</formula>
    </cfRule>
    <cfRule type="cellIs" dxfId="20" priority="18" stopIfTrue="1" operator="equal">
      <formula>T$3-1</formula>
    </cfRule>
    <cfRule type="cellIs" priority="19" stopIfTrue="1" operator="equal">
      <formula>T$3+2</formula>
    </cfRule>
  </conditionalFormatting>
  <conditionalFormatting sqref="T13:W19">
    <cfRule type="cellIs" dxfId="19" priority="98" stopIfTrue="1" operator="equal">
      <formula>T$3-2</formula>
    </cfRule>
    <cfRule type="cellIs" dxfId="18" priority="99" stopIfTrue="1" operator="equal">
      <formula>T$3-1</formula>
    </cfRule>
    <cfRule type="cellIs" priority="100" stopIfTrue="1" operator="equal">
      <formula>T$3+2</formula>
    </cfRule>
  </conditionalFormatting>
  <conditionalFormatting sqref="U5:U34">
    <cfRule type="cellIs" dxfId="17" priority="29" stopIfTrue="1" operator="greaterThan">
      <formula>$U$3+2+AU5</formula>
    </cfRule>
  </conditionalFormatting>
  <conditionalFormatting sqref="U20">
    <cfRule type="cellIs" dxfId="16" priority="30" stopIfTrue="1" operator="equal">
      <formula>U$3-2</formula>
    </cfRule>
    <cfRule type="cellIs" dxfId="15" priority="31" stopIfTrue="1" operator="equal">
      <formula>U$3-1</formula>
    </cfRule>
    <cfRule type="cellIs" priority="32" stopIfTrue="1" operator="equal">
      <formula>U$3+2</formula>
    </cfRule>
  </conditionalFormatting>
  <conditionalFormatting sqref="V5:V34">
    <cfRule type="cellIs" dxfId="14" priority="25" stopIfTrue="1" operator="greaterThan">
      <formula>$V$3+2+AV5</formula>
    </cfRule>
  </conditionalFormatting>
  <conditionalFormatting sqref="V20">
    <cfRule type="cellIs" dxfId="13" priority="26" stopIfTrue="1" operator="equal">
      <formula>V$3-2</formula>
    </cfRule>
    <cfRule type="cellIs" dxfId="12" priority="27" stopIfTrue="1" operator="equal">
      <formula>V$3-1</formula>
    </cfRule>
    <cfRule type="cellIs" priority="28" stopIfTrue="1" operator="equal">
      <formula>V$3+2</formula>
    </cfRule>
  </conditionalFormatting>
  <conditionalFormatting sqref="W5:W34">
    <cfRule type="cellIs" dxfId="11" priority="21" stopIfTrue="1" operator="greaterThan">
      <formula>$W$3+2+AW5</formula>
    </cfRule>
  </conditionalFormatting>
  <conditionalFormatting sqref="W20">
    <cfRule type="cellIs" dxfId="10" priority="22" stopIfTrue="1" operator="equal">
      <formula>W$3-2</formula>
    </cfRule>
    <cfRule type="cellIs" dxfId="9" priority="23" stopIfTrue="1" operator="equal">
      <formula>W$3-1</formula>
    </cfRule>
    <cfRule type="cellIs" priority="24" stopIfTrue="1" operator="equal">
      <formula>W$3+2</formula>
    </cfRule>
  </conditionalFormatting>
  <conditionalFormatting sqref="Y1:Y2">
    <cfRule type="cellIs" dxfId="8" priority="170" operator="equal">
      <formula>0</formula>
    </cfRule>
  </conditionalFormatting>
  <conditionalFormatting sqref="Y5:Y34 Y2">
    <cfRule type="cellIs" dxfId="7" priority="495" operator="lessThanOrEqual">
      <formula>$Y$2</formula>
    </cfRule>
  </conditionalFormatting>
  <conditionalFormatting sqref="Y5:Y34">
    <cfRule type="cellIs" dxfId="6" priority="418" operator="equal">
      <formula>0</formula>
    </cfRule>
  </conditionalFormatting>
  <conditionalFormatting sqref="Y20">
    <cfRule type="cellIs" dxfId="5" priority="14" stopIfTrue="1" operator="equal">
      <formula>0</formula>
    </cfRule>
  </conditionalFormatting>
  <conditionalFormatting sqref="Y36:Y1048576">
    <cfRule type="cellIs" dxfId="4" priority="13" operator="equal">
      <formula>0</formula>
    </cfRule>
  </conditionalFormatting>
  <conditionalFormatting sqref="Z2 Z5:Z34">
    <cfRule type="cellIs" dxfId="3" priority="232" operator="equal">
      <formula>0</formula>
    </cfRule>
    <cfRule type="cellIs" dxfId="2" priority="498" operator="lessThanOrEqual">
      <formula>$Z$2</formula>
    </cfRule>
  </conditionalFormatting>
  <conditionalFormatting sqref="AA5:AA34">
    <cfRule type="cellIs" dxfId="1" priority="1" stopIfTrue="1" operator="lessThan">
      <formula>-10</formula>
    </cfRule>
    <cfRule type="cellIs" dxfId="0" priority="2" operator="lessThanOrEqual">
      <formula>-7</formula>
    </cfRule>
  </conditionalFormatting>
  <conditionalFormatting sqref="AC5:AC6">
    <cfRule type="expression" priority="621">
      <formula>IF(D5=0,AC5=C5,AC5=C5)</formula>
    </cfRule>
    <cfRule type="expression" priority="622">
      <formula>IF(D29=0,AC28=C29,AC28=C29)</formula>
    </cfRule>
  </conditionalFormatting>
  <conditionalFormatting sqref="AC29:AC34">
    <cfRule type="expression" priority="251">
      <formula>IF(D29=0,AC29=C29,AC29=C29)</formula>
    </cfRule>
  </conditionalFormatting>
  <conditionalFormatting sqref="AC3:AD4">
    <cfRule type="expression" priority="177">
      <formula>IF(D3=0,TRUE,IF(C3&gt;0,AC3=C3,AC3=D3))</formula>
    </cfRule>
  </conditionalFormatting>
  <conditionalFormatting sqref="AC5:AD28">
    <cfRule type="expression" priority="20">
      <formula>IF(D5=0,AC5=C5,AC5=C5)</formula>
    </cfRule>
  </conditionalFormatting>
  <conditionalFormatting sqref="AC29:AD34">
    <cfRule type="expression" priority="179">
      <formula>IF(D29=0,AC28=C29,AC28=C29)</formula>
    </cfRule>
  </conditionalFormatting>
  <conditionalFormatting sqref="AC35:AD35">
    <cfRule type="expression" priority="644">
      <formula>IF(D35=0,AC33=C35,AC33=C35)</formula>
    </cfRule>
  </conditionalFormatting>
  <hyperlinks>
    <hyperlink ref="A3" r:id="rId1" xr:uid="{00000000-0004-0000-13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D20"/>
  <sheetViews>
    <sheetView workbookViewId="0">
      <selection activeCell="O5" sqref="O5"/>
    </sheetView>
  </sheetViews>
  <sheetFormatPr defaultColWidth="8.90625" defaultRowHeight="12.5" x14ac:dyDescent="0.25"/>
  <cols>
    <col min="1" max="1" width="8.7265625" style="351" customWidth="1"/>
    <col min="2" max="56" width="3.7265625" style="351" customWidth="1"/>
    <col min="57" max="16384" width="8.90625" style="351"/>
  </cols>
  <sheetData>
    <row r="1" spans="1:56" x14ac:dyDescent="0.25">
      <c r="A1" s="351" t="s">
        <v>162</v>
      </c>
      <c r="B1" s="405" t="s">
        <v>163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</row>
    <row r="2" spans="1:56" x14ac:dyDescent="0.25">
      <c r="A2" s="351">
        <v>0</v>
      </c>
      <c r="B2" s="351">
        <v>1</v>
      </c>
      <c r="C2" s="351">
        <v>2</v>
      </c>
      <c r="D2" s="351">
        <v>3</v>
      </c>
      <c r="E2" s="351">
        <v>4</v>
      </c>
      <c r="F2" s="351">
        <v>5</v>
      </c>
      <c r="G2" s="351">
        <v>6</v>
      </c>
      <c r="H2" s="351">
        <v>7</v>
      </c>
      <c r="I2" s="351">
        <v>8</v>
      </c>
      <c r="J2" s="351">
        <v>9</v>
      </c>
      <c r="K2" s="351">
        <v>10</v>
      </c>
      <c r="L2" s="351">
        <v>11</v>
      </c>
      <c r="M2" s="351">
        <v>12</v>
      </c>
      <c r="N2" s="351">
        <v>13</v>
      </c>
      <c r="O2" s="351">
        <v>14</v>
      </c>
      <c r="P2" s="351">
        <v>15</v>
      </c>
      <c r="Q2" s="351">
        <v>16</v>
      </c>
      <c r="R2" s="351">
        <v>17</v>
      </c>
      <c r="S2" s="351">
        <v>18</v>
      </c>
      <c r="T2" s="351">
        <v>19</v>
      </c>
      <c r="U2" s="351">
        <v>20</v>
      </c>
      <c r="V2" s="351">
        <v>21</v>
      </c>
      <c r="W2" s="351">
        <v>22</v>
      </c>
      <c r="X2" s="351">
        <v>23</v>
      </c>
      <c r="Y2" s="351">
        <v>24</v>
      </c>
      <c r="Z2" s="351">
        <v>25</v>
      </c>
      <c r="AA2" s="351">
        <v>26</v>
      </c>
      <c r="AB2" s="351">
        <v>27</v>
      </c>
      <c r="AC2" s="351">
        <v>28</v>
      </c>
      <c r="AD2" s="351">
        <v>29</v>
      </c>
      <c r="AE2" s="351">
        <v>30</v>
      </c>
      <c r="AF2" s="351">
        <v>31</v>
      </c>
      <c r="AG2" s="351">
        <v>32</v>
      </c>
      <c r="AH2" s="351">
        <v>33</v>
      </c>
      <c r="AI2" s="351">
        <v>34</v>
      </c>
      <c r="AJ2" s="351">
        <v>35</v>
      </c>
      <c r="AK2" s="351">
        <v>36</v>
      </c>
      <c r="AL2" s="351">
        <v>37</v>
      </c>
      <c r="AM2" s="351">
        <v>38</v>
      </c>
      <c r="AN2" s="351">
        <v>39</v>
      </c>
      <c r="AO2" s="351">
        <v>40</v>
      </c>
      <c r="AP2" s="351">
        <v>41</v>
      </c>
      <c r="AQ2" s="351">
        <v>42</v>
      </c>
      <c r="AR2" s="351">
        <v>43</v>
      </c>
      <c r="AS2" s="351">
        <v>44</v>
      </c>
      <c r="AT2" s="351">
        <v>45</v>
      </c>
      <c r="AU2" s="351">
        <v>46</v>
      </c>
      <c r="AV2" s="351">
        <v>47</v>
      </c>
      <c r="AW2" s="351">
        <v>48</v>
      </c>
      <c r="AX2" s="351">
        <v>49</v>
      </c>
      <c r="AY2" s="351">
        <v>50</v>
      </c>
      <c r="AZ2" s="351">
        <v>51</v>
      </c>
      <c r="BA2" s="351">
        <v>52</v>
      </c>
      <c r="BB2" s="351">
        <v>53</v>
      </c>
      <c r="BC2" s="351">
        <v>54</v>
      </c>
      <c r="BD2" s="356" t="s">
        <v>20</v>
      </c>
    </row>
    <row r="3" spans="1:56" x14ac:dyDescent="0.25">
      <c r="A3" s="351">
        <v>1</v>
      </c>
      <c r="B3" s="351">
        <v>1</v>
      </c>
      <c r="C3" s="351">
        <v>1</v>
      </c>
      <c r="D3" s="351">
        <v>1</v>
      </c>
      <c r="E3" s="351">
        <v>1</v>
      </c>
      <c r="F3" s="351">
        <v>1</v>
      </c>
      <c r="G3" s="351">
        <v>1</v>
      </c>
      <c r="H3" s="351">
        <v>1</v>
      </c>
      <c r="I3" s="351">
        <v>1</v>
      </c>
      <c r="J3" s="351">
        <v>1</v>
      </c>
      <c r="K3" s="351">
        <v>1</v>
      </c>
      <c r="L3" s="351">
        <v>1</v>
      </c>
      <c r="M3" s="351">
        <v>1</v>
      </c>
      <c r="N3" s="351">
        <v>1</v>
      </c>
      <c r="O3" s="351">
        <v>1</v>
      </c>
      <c r="P3" s="351">
        <v>1</v>
      </c>
      <c r="Q3" s="351">
        <v>1</v>
      </c>
      <c r="R3" s="351">
        <v>1</v>
      </c>
      <c r="S3" s="351">
        <v>1</v>
      </c>
      <c r="T3" s="351">
        <v>2</v>
      </c>
      <c r="U3" s="351">
        <v>2</v>
      </c>
      <c r="V3" s="351">
        <v>2</v>
      </c>
      <c r="W3" s="351">
        <v>2</v>
      </c>
      <c r="X3" s="351">
        <v>2</v>
      </c>
      <c r="Y3" s="351">
        <v>2</v>
      </c>
      <c r="Z3" s="351">
        <v>2</v>
      </c>
      <c r="AA3" s="351">
        <v>2</v>
      </c>
      <c r="AB3" s="351">
        <v>2</v>
      </c>
      <c r="AC3" s="351">
        <v>2</v>
      </c>
      <c r="AD3" s="351">
        <v>2</v>
      </c>
      <c r="AE3" s="351">
        <v>2</v>
      </c>
      <c r="AF3" s="351">
        <v>2</v>
      </c>
      <c r="AG3" s="351">
        <v>2</v>
      </c>
      <c r="AH3" s="351">
        <v>2</v>
      </c>
      <c r="AI3" s="351">
        <v>2</v>
      </c>
      <c r="AJ3" s="351">
        <v>2</v>
      </c>
      <c r="AK3" s="351">
        <v>2</v>
      </c>
      <c r="AL3" s="351">
        <v>3</v>
      </c>
      <c r="AM3" s="351">
        <v>3</v>
      </c>
      <c r="AN3" s="351">
        <v>3</v>
      </c>
      <c r="AO3" s="351">
        <v>3</v>
      </c>
      <c r="AP3" s="351">
        <v>3</v>
      </c>
      <c r="AQ3" s="351">
        <v>3</v>
      </c>
      <c r="AR3" s="351">
        <v>3</v>
      </c>
      <c r="AS3" s="351">
        <v>3</v>
      </c>
      <c r="AT3" s="351">
        <v>3</v>
      </c>
      <c r="AU3" s="351">
        <v>3</v>
      </c>
      <c r="AV3" s="351">
        <v>3</v>
      </c>
      <c r="AW3" s="351">
        <v>3</v>
      </c>
      <c r="AX3" s="351">
        <v>3</v>
      </c>
      <c r="AY3" s="351">
        <v>3</v>
      </c>
      <c r="AZ3" s="351">
        <v>3</v>
      </c>
      <c r="BA3" s="351">
        <v>3</v>
      </c>
      <c r="BB3" s="351">
        <v>3</v>
      </c>
      <c r="BC3" s="351">
        <v>3</v>
      </c>
    </row>
    <row r="4" spans="1:56" x14ac:dyDescent="0.25">
      <c r="A4" s="351">
        <v>2</v>
      </c>
      <c r="B4" s="351">
        <v>0</v>
      </c>
      <c r="C4" s="351">
        <v>1</v>
      </c>
      <c r="D4" s="351">
        <v>1</v>
      </c>
      <c r="E4" s="351">
        <v>1</v>
      </c>
      <c r="F4" s="351">
        <v>1</v>
      </c>
      <c r="G4" s="351">
        <v>1</v>
      </c>
      <c r="H4" s="351">
        <v>1</v>
      </c>
      <c r="I4" s="351">
        <v>1</v>
      </c>
      <c r="J4" s="351">
        <v>1</v>
      </c>
      <c r="K4" s="351">
        <v>1</v>
      </c>
      <c r="L4" s="351">
        <v>1</v>
      </c>
      <c r="M4" s="351">
        <v>1</v>
      </c>
      <c r="N4" s="351">
        <v>1</v>
      </c>
      <c r="O4" s="351">
        <v>1</v>
      </c>
      <c r="P4" s="351">
        <v>1</v>
      </c>
      <c r="Q4" s="351">
        <v>1</v>
      </c>
      <c r="R4" s="351">
        <v>1</v>
      </c>
      <c r="S4" s="351">
        <v>1</v>
      </c>
      <c r="T4" s="351">
        <v>1</v>
      </c>
      <c r="U4" s="351">
        <v>2</v>
      </c>
      <c r="V4" s="351">
        <v>2</v>
      </c>
      <c r="W4" s="351">
        <v>2</v>
      </c>
      <c r="X4" s="351">
        <v>2</v>
      </c>
      <c r="Y4" s="351">
        <v>2</v>
      </c>
      <c r="Z4" s="351">
        <v>2</v>
      </c>
      <c r="AA4" s="351">
        <v>2</v>
      </c>
      <c r="AB4" s="351">
        <v>2</v>
      </c>
      <c r="AC4" s="351">
        <v>2</v>
      </c>
      <c r="AD4" s="351">
        <v>2</v>
      </c>
      <c r="AE4" s="351">
        <v>2</v>
      </c>
      <c r="AF4" s="351">
        <v>2</v>
      </c>
      <c r="AG4" s="351">
        <v>2</v>
      </c>
      <c r="AH4" s="351">
        <v>2</v>
      </c>
      <c r="AI4" s="351">
        <v>2</v>
      </c>
      <c r="AJ4" s="351">
        <v>2</v>
      </c>
      <c r="AK4" s="351">
        <v>2</v>
      </c>
      <c r="AL4" s="351">
        <v>2</v>
      </c>
      <c r="AM4" s="351">
        <v>3</v>
      </c>
      <c r="AN4" s="351">
        <v>3</v>
      </c>
      <c r="AO4" s="351">
        <v>3</v>
      </c>
      <c r="AP4" s="351">
        <v>3</v>
      </c>
      <c r="AQ4" s="351">
        <v>3</v>
      </c>
      <c r="AR4" s="351">
        <v>3</v>
      </c>
      <c r="AS4" s="351">
        <v>3</v>
      </c>
      <c r="AT4" s="351">
        <v>3</v>
      </c>
      <c r="AU4" s="351">
        <v>3</v>
      </c>
      <c r="AV4" s="351">
        <v>3</v>
      </c>
      <c r="AW4" s="351">
        <v>3</v>
      </c>
      <c r="AX4" s="351">
        <v>3</v>
      </c>
      <c r="AY4" s="351">
        <v>3</v>
      </c>
      <c r="AZ4" s="351">
        <v>3</v>
      </c>
      <c r="BA4" s="351">
        <v>3</v>
      </c>
      <c r="BB4" s="351">
        <v>3</v>
      </c>
      <c r="BC4" s="351">
        <v>3</v>
      </c>
    </row>
    <row r="5" spans="1:56" x14ac:dyDescent="0.25">
      <c r="A5" s="351">
        <v>3</v>
      </c>
      <c r="B5" s="351">
        <v>0</v>
      </c>
      <c r="C5" s="351">
        <v>0</v>
      </c>
      <c r="D5" s="351">
        <v>1</v>
      </c>
      <c r="E5" s="351">
        <v>1</v>
      </c>
      <c r="F5" s="351">
        <v>1</v>
      </c>
      <c r="G5" s="351">
        <v>1</v>
      </c>
      <c r="H5" s="351">
        <v>1</v>
      </c>
      <c r="I5" s="351">
        <v>1</v>
      </c>
      <c r="J5" s="351">
        <v>1</v>
      </c>
      <c r="K5" s="351">
        <v>1</v>
      </c>
      <c r="L5" s="351">
        <v>1</v>
      </c>
      <c r="M5" s="351">
        <v>1</v>
      </c>
      <c r="N5" s="351">
        <v>1</v>
      </c>
      <c r="O5" s="351">
        <v>1</v>
      </c>
      <c r="P5" s="351">
        <v>1</v>
      </c>
      <c r="Q5" s="351">
        <v>1</v>
      </c>
      <c r="R5" s="351">
        <v>1</v>
      </c>
      <c r="S5" s="351">
        <v>1</v>
      </c>
      <c r="T5" s="351">
        <v>1</v>
      </c>
      <c r="U5" s="351">
        <v>1</v>
      </c>
      <c r="V5" s="351">
        <v>2</v>
      </c>
      <c r="W5" s="351">
        <v>2</v>
      </c>
      <c r="X5" s="351">
        <v>2</v>
      </c>
      <c r="Y5" s="351">
        <v>2</v>
      </c>
      <c r="Z5" s="351">
        <v>2</v>
      </c>
      <c r="AA5" s="351">
        <v>2</v>
      </c>
      <c r="AB5" s="351">
        <v>2</v>
      </c>
      <c r="AC5" s="351">
        <v>2</v>
      </c>
      <c r="AD5" s="351">
        <v>2</v>
      </c>
      <c r="AE5" s="351">
        <v>2</v>
      </c>
      <c r="AF5" s="351">
        <v>2</v>
      </c>
      <c r="AG5" s="351">
        <v>2</v>
      </c>
      <c r="AH5" s="351">
        <v>2</v>
      </c>
      <c r="AI5" s="351">
        <v>2</v>
      </c>
      <c r="AJ5" s="351">
        <v>2</v>
      </c>
      <c r="AK5" s="351">
        <v>2</v>
      </c>
      <c r="AL5" s="351">
        <v>2</v>
      </c>
      <c r="AM5" s="351">
        <v>2</v>
      </c>
      <c r="AN5" s="351">
        <v>3</v>
      </c>
      <c r="AO5" s="351">
        <v>3</v>
      </c>
      <c r="AP5" s="351">
        <v>3</v>
      </c>
      <c r="AQ5" s="351">
        <v>3</v>
      </c>
      <c r="AR5" s="351">
        <v>3</v>
      </c>
      <c r="AS5" s="351">
        <v>3</v>
      </c>
      <c r="AT5" s="351">
        <v>3</v>
      </c>
      <c r="AU5" s="351">
        <v>3</v>
      </c>
      <c r="AV5" s="351">
        <v>3</v>
      </c>
      <c r="AW5" s="351">
        <v>3</v>
      </c>
      <c r="AX5" s="351">
        <v>3</v>
      </c>
      <c r="AY5" s="351">
        <v>3</v>
      </c>
      <c r="AZ5" s="351">
        <v>3</v>
      </c>
      <c r="BA5" s="351">
        <v>3</v>
      </c>
      <c r="BB5" s="351">
        <v>3</v>
      </c>
      <c r="BC5" s="351">
        <v>3</v>
      </c>
    </row>
    <row r="6" spans="1:56" x14ac:dyDescent="0.25">
      <c r="A6" s="351">
        <v>4</v>
      </c>
      <c r="B6" s="351">
        <v>0</v>
      </c>
      <c r="C6" s="351">
        <v>0</v>
      </c>
      <c r="D6" s="351">
        <v>0</v>
      </c>
      <c r="E6" s="351">
        <v>1</v>
      </c>
      <c r="F6" s="351">
        <v>1</v>
      </c>
      <c r="G6" s="351">
        <v>1</v>
      </c>
      <c r="H6" s="351">
        <v>1</v>
      </c>
      <c r="I6" s="351">
        <v>1</v>
      </c>
      <c r="J6" s="351">
        <v>1</v>
      </c>
      <c r="K6" s="351">
        <v>1</v>
      </c>
      <c r="L6" s="351">
        <v>1</v>
      </c>
      <c r="M6" s="351">
        <v>1</v>
      </c>
      <c r="N6" s="351">
        <v>1</v>
      </c>
      <c r="O6" s="351">
        <v>1</v>
      </c>
      <c r="P6" s="351">
        <v>1</v>
      </c>
      <c r="Q6" s="351">
        <v>1</v>
      </c>
      <c r="R6" s="351">
        <v>1</v>
      </c>
      <c r="S6" s="351">
        <v>1</v>
      </c>
      <c r="T6" s="351">
        <v>1</v>
      </c>
      <c r="U6" s="351">
        <v>1</v>
      </c>
      <c r="V6" s="351">
        <v>1</v>
      </c>
      <c r="W6" s="351">
        <v>2</v>
      </c>
      <c r="X6" s="351">
        <v>2</v>
      </c>
      <c r="Y6" s="351">
        <v>2</v>
      </c>
      <c r="Z6" s="351">
        <v>2</v>
      </c>
      <c r="AA6" s="351">
        <v>2</v>
      </c>
      <c r="AB6" s="351">
        <v>2</v>
      </c>
      <c r="AC6" s="351">
        <v>2</v>
      </c>
      <c r="AD6" s="351">
        <v>2</v>
      </c>
      <c r="AE6" s="351">
        <v>2</v>
      </c>
      <c r="AF6" s="351">
        <v>2</v>
      </c>
      <c r="AG6" s="351">
        <v>2</v>
      </c>
      <c r="AH6" s="351">
        <v>2</v>
      </c>
      <c r="AI6" s="351">
        <v>2</v>
      </c>
      <c r="AJ6" s="351">
        <v>2</v>
      </c>
      <c r="AK6" s="351">
        <v>2</v>
      </c>
      <c r="AL6" s="351">
        <v>2</v>
      </c>
      <c r="AM6" s="351">
        <v>2</v>
      </c>
      <c r="AN6" s="351">
        <v>2</v>
      </c>
      <c r="AO6" s="351">
        <v>3</v>
      </c>
      <c r="AP6" s="351">
        <v>3</v>
      </c>
      <c r="AQ6" s="351">
        <v>3</v>
      </c>
      <c r="AR6" s="351">
        <v>3</v>
      </c>
      <c r="AS6" s="351">
        <v>3</v>
      </c>
      <c r="AT6" s="351">
        <v>3</v>
      </c>
      <c r="AU6" s="351">
        <v>3</v>
      </c>
      <c r="AV6" s="351">
        <v>3</v>
      </c>
      <c r="AW6" s="351">
        <v>3</v>
      </c>
      <c r="AX6" s="351">
        <v>3</v>
      </c>
      <c r="AY6" s="351">
        <v>3</v>
      </c>
      <c r="AZ6" s="351">
        <v>3</v>
      </c>
      <c r="BA6" s="351">
        <v>3</v>
      </c>
      <c r="BB6" s="351">
        <v>3</v>
      </c>
      <c r="BC6" s="351">
        <v>3</v>
      </c>
    </row>
    <row r="7" spans="1:56" x14ac:dyDescent="0.25">
      <c r="A7" s="351">
        <v>5</v>
      </c>
      <c r="B7" s="351">
        <v>0</v>
      </c>
      <c r="C7" s="351">
        <v>0</v>
      </c>
      <c r="D7" s="351">
        <v>0</v>
      </c>
      <c r="E7" s="351">
        <v>0</v>
      </c>
      <c r="F7" s="351">
        <v>1</v>
      </c>
      <c r="G7" s="351">
        <v>1</v>
      </c>
      <c r="H7" s="351">
        <v>1</v>
      </c>
      <c r="I7" s="351">
        <v>1</v>
      </c>
      <c r="J7" s="351">
        <v>1</v>
      </c>
      <c r="K7" s="351">
        <v>1</v>
      </c>
      <c r="L7" s="351">
        <v>1</v>
      </c>
      <c r="M7" s="351">
        <v>1</v>
      </c>
      <c r="N7" s="351">
        <v>1</v>
      </c>
      <c r="O7" s="351">
        <v>1</v>
      </c>
      <c r="P7" s="351">
        <v>1</v>
      </c>
      <c r="Q7" s="351">
        <v>1</v>
      </c>
      <c r="R7" s="351">
        <v>1</v>
      </c>
      <c r="S7" s="351">
        <v>1</v>
      </c>
      <c r="T7" s="351">
        <v>1</v>
      </c>
      <c r="U7" s="351">
        <v>1</v>
      </c>
      <c r="V7" s="351">
        <v>1</v>
      </c>
      <c r="W7" s="351">
        <v>1</v>
      </c>
      <c r="X7" s="351">
        <v>2</v>
      </c>
      <c r="Y7" s="351">
        <v>2</v>
      </c>
      <c r="Z7" s="351">
        <v>2</v>
      </c>
      <c r="AA7" s="351">
        <v>2</v>
      </c>
      <c r="AB7" s="351">
        <v>2</v>
      </c>
      <c r="AC7" s="351">
        <v>2</v>
      </c>
      <c r="AD7" s="351">
        <v>2</v>
      </c>
      <c r="AE7" s="351">
        <v>2</v>
      </c>
      <c r="AF7" s="351">
        <v>2</v>
      </c>
      <c r="AG7" s="351">
        <v>2</v>
      </c>
      <c r="AH7" s="351">
        <v>2</v>
      </c>
      <c r="AI7" s="351">
        <v>2</v>
      </c>
      <c r="AJ7" s="351">
        <v>2</v>
      </c>
      <c r="AK7" s="351">
        <v>2</v>
      </c>
      <c r="AL7" s="351">
        <v>2</v>
      </c>
      <c r="AM7" s="351">
        <v>2</v>
      </c>
      <c r="AN7" s="351">
        <v>2</v>
      </c>
      <c r="AO7" s="351">
        <v>2</v>
      </c>
      <c r="AP7" s="351">
        <v>3</v>
      </c>
      <c r="AQ7" s="351">
        <v>3</v>
      </c>
      <c r="AR7" s="351">
        <v>3</v>
      </c>
      <c r="AS7" s="351">
        <v>3</v>
      </c>
      <c r="AT7" s="351">
        <v>3</v>
      </c>
      <c r="AU7" s="351">
        <v>3</v>
      </c>
      <c r="AV7" s="351">
        <v>3</v>
      </c>
      <c r="AW7" s="351">
        <v>3</v>
      </c>
      <c r="AX7" s="351">
        <v>3</v>
      </c>
      <c r="AY7" s="351">
        <v>3</v>
      </c>
      <c r="AZ7" s="351">
        <v>3</v>
      </c>
      <c r="BA7" s="351">
        <v>3</v>
      </c>
      <c r="BB7" s="351">
        <v>3</v>
      </c>
      <c r="BC7" s="351">
        <v>3</v>
      </c>
    </row>
    <row r="8" spans="1:56" x14ac:dyDescent="0.25">
      <c r="A8" s="351">
        <v>6</v>
      </c>
      <c r="B8" s="351">
        <v>0</v>
      </c>
      <c r="C8" s="351">
        <v>0</v>
      </c>
      <c r="D8" s="351">
        <v>0</v>
      </c>
      <c r="E8" s="351">
        <v>0</v>
      </c>
      <c r="F8" s="351">
        <v>0</v>
      </c>
      <c r="G8" s="351">
        <v>1</v>
      </c>
      <c r="H8" s="351">
        <v>1</v>
      </c>
      <c r="I8" s="351">
        <v>1</v>
      </c>
      <c r="J8" s="351">
        <v>1</v>
      </c>
      <c r="K8" s="351">
        <v>1</v>
      </c>
      <c r="L8" s="351">
        <v>1</v>
      </c>
      <c r="M8" s="351">
        <v>1</v>
      </c>
      <c r="N8" s="351">
        <v>1</v>
      </c>
      <c r="O8" s="351">
        <v>1</v>
      </c>
      <c r="P8" s="351">
        <v>1</v>
      </c>
      <c r="Q8" s="351">
        <v>1</v>
      </c>
      <c r="R8" s="351">
        <v>1</v>
      </c>
      <c r="S8" s="351">
        <v>1</v>
      </c>
      <c r="T8" s="351">
        <v>1</v>
      </c>
      <c r="U8" s="351">
        <v>1</v>
      </c>
      <c r="V8" s="351">
        <v>1</v>
      </c>
      <c r="W8" s="351">
        <v>1</v>
      </c>
      <c r="X8" s="351">
        <v>1</v>
      </c>
      <c r="Y8" s="351">
        <v>2</v>
      </c>
      <c r="Z8" s="351">
        <v>2</v>
      </c>
      <c r="AA8" s="351">
        <v>2</v>
      </c>
      <c r="AB8" s="351">
        <v>2</v>
      </c>
      <c r="AC8" s="351">
        <v>2</v>
      </c>
      <c r="AD8" s="351">
        <v>2</v>
      </c>
      <c r="AE8" s="351">
        <v>2</v>
      </c>
      <c r="AF8" s="351">
        <v>2</v>
      </c>
      <c r="AG8" s="351">
        <v>2</v>
      </c>
      <c r="AH8" s="351">
        <v>2</v>
      </c>
      <c r="AI8" s="351">
        <v>2</v>
      </c>
      <c r="AJ8" s="351">
        <v>2</v>
      </c>
      <c r="AK8" s="351">
        <v>2</v>
      </c>
      <c r="AL8" s="351">
        <v>2</v>
      </c>
      <c r="AM8" s="351">
        <v>2</v>
      </c>
      <c r="AN8" s="351">
        <v>2</v>
      </c>
      <c r="AO8" s="351">
        <v>2</v>
      </c>
      <c r="AP8" s="351">
        <v>2</v>
      </c>
      <c r="AQ8" s="351">
        <v>3</v>
      </c>
      <c r="AR8" s="351">
        <v>3</v>
      </c>
      <c r="AS8" s="351">
        <v>3</v>
      </c>
      <c r="AT8" s="351">
        <v>3</v>
      </c>
      <c r="AU8" s="351">
        <v>3</v>
      </c>
      <c r="AV8" s="351">
        <v>3</v>
      </c>
      <c r="AW8" s="351">
        <v>3</v>
      </c>
      <c r="AX8" s="351">
        <v>3</v>
      </c>
      <c r="AY8" s="351">
        <v>3</v>
      </c>
      <c r="AZ8" s="351">
        <v>3</v>
      </c>
      <c r="BA8" s="351">
        <v>3</v>
      </c>
      <c r="BB8" s="351">
        <v>3</v>
      </c>
      <c r="BC8" s="351">
        <v>3</v>
      </c>
    </row>
    <row r="9" spans="1:56" x14ac:dyDescent="0.25">
      <c r="A9" s="351">
        <v>7</v>
      </c>
      <c r="B9" s="351">
        <v>0</v>
      </c>
      <c r="C9" s="351">
        <v>0</v>
      </c>
      <c r="D9" s="351">
        <v>0</v>
      </c>
      <c r="E9" s="351">
        <v>0</v>
      </c>
      <c r="F9" s="351">
        <v>0</v>
      </c>
      <c r="G9" s="351">
        <v>0</v>
      </c>
      <c r="H9" s="351">
        <v>1</v>
      </c>
      <c r="I9" s="351">
        <v>1</v>
      </c>
      <c r="J9" s="351">
        <v>1</v>
      </c>
      <c r="K9" s="351">
        <v>1</v>
      </c>
      <c r="L9" s="351">
        <v>1</v>
      </c>
      <c r="M9" s="351">
        <v>1</v>
      </c>
      <c r="N9" s="351">
        <v>1</v>
      </c>
      <c r="O9" s="351">
        <v>1</v>
      </c>
      <c r="P9" s="351">
        <v>1</v>
      </c>
      <c r="Q9" s="351">
        <v>1</v>
      </c>
      <c r="R9" s="351">
        <v>1</v>
      </c>
      <c r="S9" s="351">
        <v>1</v>
      </c>
      <c r="T9" s="351">
        <v>1</v>
      </c>
      <c r="U9" s="351">
        <v>1</v>
      </c>
      <c r="V9" s="351">
        <v>1</v>
      </c>
      <c r="W9" s="351">
        <v>1</v>
      </c>
      <c r="X9" s="351">
        <v>1</v>
      </c>
      <c r="Y9" s="351">
        <v>1</v>
      </c>
      <c r="Z9" s="351">
        <v>2</v>
      </c>
      <c r="AA9" s="351">
        <v>2</v>
      </c>
      <c r="AB9" s="351">
        <v>2</v>
      </c>
      <c r="AC9" s="351">
        <v>2</v>
      </c>
      <c r="AD9" s="351">
        <v>2</v>
      </c>
      <c r="AE9" s="351">
        <v>2</v>
      </c>
      <c r="AF9" s="351">
        <v>2</v>
      </c>
      <c r="AG9" s="351">
        <v>2</v>
      </c>
      <c r="AH9" s="351">
        <v>2</v>
      </c>
      <c r="AI9" s="351">
        <v>2</v>
      </c>
      <c r="AJ9" s="351">
        <v>2</v>
      </c>
      <c r="AK9" s="351">
        <v>2</v>
      </c>
      <c r="AL9" s="351">
        <v>2</v>
      </c>
      <c r="AM9" s="351">
        <v>2</v>
      </c>
      <c r="AN9" s="351">
        <v>2</v>
      </c>
      <c r="AO9" s="351">
        <v>2</v>
      </c>
      <c r="AP9" s="351">
        <v>2</v>
      </c>
      <c r="AQ9" s="351">
        <v>2</v>
      </c>
      <c r="AR9" s="351">
        <v>3</v>
      </c>
      <c r="AS9" s="351">
        <v>3</v>
      </c>
      <c r="AT9" s="351">
        <v>3</v>
      </c>
      <c r="AU9" s="351">
        <v>3</v>
      </c>
      <c r="AV9" s="351">
        <v>3</v>
      </c>
      <c r="AW9" s="351">
        <v>3</v>
      </c>
      <c r="AX9" s="351">
        <v>3</v>
      </c>
      <c r="AY9" s="351">
        <v>3</v>
      </c>
      <c r="AZ9" s="351">
        <v>3</v>
      </c>
      <c r="BA9" s="351">
        <v>3</v>
      </c>
      <c r="BB9" s="351">
        <v>3</v>
      </c>
      <c r="BC9" s="351">
        <v>3</v>
      </c>
    </row>
    <row r="10" spans="1:56" x14ac:dyDescent="0.25">
      <c r="A10" s="351">
        <v>8</v>
      </c>
      <c r="B10" s="351">
        <v>0</v>
      </c>
      <c r="C10" s="351">
        <v>0</v>
      </c>
      <c r="D10" s="351">
        <v>0</v>
      </c>
      <c r="E10" s="351">
        <v>0</v>
      </c>
      <c r="F10" s="351">
        <v>0</v>
      </c>
      <c r="G10" s="351">
        <v>0</v>
      </c>
      <c r="H10" s="351">
        <v>0</v>
      </c>
      <c r="I10" s="351">
        <v>1</v>
      </c>
      <c r="J10" s="351">
        <v>1</v>
      </c>
      <c r="K10" s="351">
        <v>1</v>
      </c>
      <c r="L10" s="351">
        <v>1</v>
      </c>
      <c r="M10" s="351">
        <v>1</v>
      </c>
      <c r="N10" s="351">
        <v>1</v>
      </c>
      <c r="O10" s="351">
        <v>1</v>
      </c>
      <c r="P10" s="351">
        <v>1</v>
      </c>
      <c r="Q10" s="351">
        <v>1</v>
      </c>
      <c r="R10" s="351">
        <v>1</v>
      </c>
      <c r="S10" s="351">
        <v>1</v>
      </c>
      <c r="T10" s="351">
        <v>1</v>
      </c>
      <c r="U10" s="351">
        <v>1</v>
      </c>
      <c r="V10" s="351">
        <v>1</v>
      </c>
      <c r="W10" s="351">
        <v>1</v>
      </c>
      <c r="X10" s="351">
        <v>1</v>
      </c>
      <c r="Y10" s="351">
        <v>1</v>
      </c>
      <c r="Z10" s="351">
        <v>1</v>
      </c>
      <c r="AA10" s="351">
        <v>2</v>
      </c>
      <c r="AB10" s="351">
        <v>2</v>
      </c>
      <c r="AC10" s="351">
        <v>2</v>
      </c>
      <c r="AD10" s="351">
        <v>2</v>
      </c>
      <c r="AE10" s="351">
        <v>2</v>
      </c>
      <c r="AF10" s="351">
        <v>2</v>
      </c>
      <c r="AG10" s="351">
        <v>2</v>
      </c>
      <c r="AH10" s="351">
        <v>2</v>
      </c>
      <c r="AI10" s="351">
        <v>2</v>
      </c>
      <c r="AJ10" s="351">
        <v>2</v>
      </c>
      <c r="AK10" s="351">
        <v>2</v>
      </c>
      <c r="AL10" s="351">
        <v>2</v>
      </c>
      <c r="AM10" s="351">
        <v>2</v>
      </c>
      <c r="AN10" s="351">
        <v>2</v>
      </c>
      <c r="AO10" s="351">
        <v>2</v>
      </c>
      <c r="AP10" s="351">
        <v>2</v>
      </c>
      <c r="AQ10" s="351">
        <v>2</v>
      </c>
      <c r="AR10" s="351">
        <v>2</v>
      </c>
      <c r="AS10" s="351">
        <v>3</v>
      </c>
      <c r="AT10" s="351">
        <v>3</v>
      </c>
      <c r="AU10" s="351">
        <v>3</v>
      </c>
      <c r="AV10" s="351">
        <v>3</v>
      </c>
      <c r="AW10" s="351">
        <v>3</v>
      </c>
      <c r="AX10" s="351">
        <v>3</v>
      </c>
      <c r="AY10" s="351">
        <v>3</v>
      </c>
      <c r="AZ10" s="351">
        <v>3</v>
      </c>
      <c r="BA10" s="351">
        <v>3</v>
      </c>
      <c r="BB10" s="351">
        <v>3</v>
      </c>
      <c r="BC10" s="351">
        <v>3</v>
      </c>
    </row>
    <row r="11" spans="1:56" x14ac:dyDescent="0.25">
      <c r="A11" s="351">
        <v>9</v>
      </c>
      <c r="B11" s="351">
        <v>0</v>
      </c>
      <c r="C11" s="351">
        <v>0</v>
      </c>
      <c r="D11" s="351">
        <v>0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1</v>
      </c>
      <c r="K11" s="351">
        <v>1</v>
      </c>
      <c r="L11" s="351">
        <v>1</v>
      </c>
      <c r="M11" s="351">
        <v>1</v>
      </c>
      <c r="N11" s="351">
        <v>1</v>
      </c>
      <c r="O11" s="351">
        <v>1</v>
      </c>
      <c r="P11" s="351">
        <v>1</v>
      </c>
      <c r="Q11" s="351">
        <v>1</v>
      </c>
      <c r="R11" s="351">
        <v>1</v>
      </c>
      <c r="S11" s="351">
        <v>1</v>
      </c>
      <c r="T11" s="351">
        <v>1</v>
      </c>
      <c r="U11" s="351">
        <v>1</v>
      </c>
      <c r="V11" s="351">
        <v>1</v>
      </c>
      <c r="W11" s="351">
        <v>1</v>
      </c>
      <c r="X11" s="351">
        <v>1</v>
      </c>
      <c r="Y11" s="351">
        <v>1</v>
      </c>
      <c r="Z11" s="351">
        <v>1</v>
      </c>
      <c r="AA11" s="351">
        <v>1</v>
      </c>
      <c r="AB11" s="351">
        <v>2</v>
      </c>
      <c r="AC11" s="351">
        <v>2</v>
      </c>
      <c r="AD11" s="351">
        <v>2</v>
      </c>
      <c r="AE11" s="351">
        <v>2</v>
      </c>
      <c r="AF11" s="351">
        <v>2</v>
      </c>
      <c r="AG11" s="351">
        <v>2</v>
      </c>
      <c r="AH11" s="351">
        <v>2</v>
      </c>
      <c r="AI11" s="351">
        <v>2</v>
      </c>
      <c r="AJ11" s="351">
        <v>2</v>
      </c>
      <c r="AK11" s="351">
        <v>2</v>
      </c>
      <c r="AL11" s="351">
        <v>2</v>
      </c>
      <c r="AM11" s="351">
        <v>2</v>
      </c>
      <c r="AN11" s="351">
        <v>2</v>
      </c>
      <c r="AO11" s="351">
        <v>2</v>
      </c>
      <c r="AP11" s="351">
        <v>2</v>
      </c>
      <c r="AQ11" s="351">
        <v>2</v>
      </c>
      <c r="AR11" s="351">
        <v>2</v>
      </c>
      <c r="AS11" s="351">
        <v>2</v>
      </c>
      <c r="AT11" s="351">
        <v>3</v>
      </c>
      <c r="AU11" s="351">
        <v>3</v>
      </c>
      <c r="AV11" s="351">
        <v>3</v>
      </c>
      <c r="AW11" s="351">
        <v>3</v>
      </c>
      <c r="AX11" s="351">
        <v>3</v>
      </c>
      <c r="AY11" s="351">
        <v>3</v>
      </c>
      <c r="AZ11" s="351">
        <v>3</v>
      </c>
      <c r="BA11" s="351">
        <v>3</v>
      </c>
      <c r="BB11" s="351">
        <v>3</v>
      </c>
      <c r="BC11" s="351">
        <v>3</v>
      </c>
    </row>
    <row r="12" spans="1:56" x14ac:dyDescent="0.25">
      <c r="A12" s="351">
        <v>10</v>
      </c>
      <c r="B12" s="351">
        <v>0</v>
      </c>
      <c r="C12" s="351">
        <v>0</v>
      </c>
      <c r="D12" s="351">
        <v>0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1</v>
      </c>
      <c r="L12" s="351">
        <v>1</v>
      </c>
      <c r="M12" s="351">
        <v>1</v>
      </c>
      <c r="N12" s="351">
        <v>1</v>
      </c>
      <c r="O12" s="351">
        <v>1</v>
      </c>
      <c r="P12" s="351">
        <v>1</v>
      </c>
      <c r="Q12" s="351">
        <v>1</v>
      </c>
      <c r="R12" s="351">
        <v>1</v>
      </c>
      <c r="S12" s="351">
        <v>1</v>
      </c>
      <c r="T12" s="351">
        <v>1</v>
      </c>
      <c r="U12" s="351">
        <v>1</v>
      </c>
      <c r="V12" s="351">
        <v>1</v>
      </c>
      <c r="W12" s="351">
        <v>1</v>
      </c>
      <c r="X12" s="351">
        <v>1</v>
      </c>
      <c r="Y12" s="351">
        <v>1</v>
      </c>
      <c r="Z12" s="351">
        <v>1</v>
      </c>
      <c r="AA12" s="351">
        <v>1</v>
      </c>
      <c r="AB12" s="351">
        <v>1</v>
      </c>
      <c r="AC12" s="351">
        <v>2</v>
      </c>
      <c r="AD12" s="351">
        <v>2</v>
      </c>
      <c r="AE12" s="351">
        <v>2</v>
      </c>
      <c r="AF12" s="351">
        <v>2</v>
      </c>
      <c r="AG12" s="351">
        <v>2</v>
      </c>
      <c r="AH12" s="351">
        <v>2</v>
      </c>
      <c r="AI12" s="351">
        <v>2</v>
      </c>
      <c r="AJ12" s="351">
        <v>2</v>
      </c>
      <c r="AK12" s="351">
        <v>2</v>
      </c>
      <c r="AL12" s="351">
        <v>2</v>
      </c>
      <c r="AM12" s="351">
        <v>2</v>
      </c>
      <c r="AN12" s="351">
        <v>2</v>
      </c>
      <c r="AO12" s="351">
        <v>2</v>
      </c>
      <c r="AP12" s="351">
        <v>2</v>
      </c>
      <c r="AQ12" s="351">
        <v>2</v>
      </c>
      <c r="AR12" s="351">
        <v>2</v>
      </c>
      <c r="AS12" s="351">
        <v>2</v>
      </c>
      <c r="AT12" s="351">
        <v>2</v>
      </c>
      <c r="AU12" s="351">
        <v>3</v>
      </c>
      <c r="AV12" s="351">
        <v>3</v>
      </c>
      <c r="AW12" s="351">
        <v>3</v>
      </c>
      <c r="AX12" s="351">
        <v>3</v>
      </c>
      <c r="AY12" s="351">
        <v>3</v>
      </c>
      <c r="AZ12" s="351">
        <v>3</v>
      </c>
      <c r="BA12" s="351">
        <v>3</v>
      </c>
      <c r="BB12" s="351">
        <v>3</v>
      </c>
      <c r="BC12" s="351">
        <v>3</v>
      </c>
    </row>
    <row r="13" spans="1:56" x14ac:dyDescent="0.25">
      <c r="A13" s="351">
        <v>11</v>
      </c>
      <c r="B13" s="351">
        <v>0</v>
      </c>
      <c r="C13" s="351">
        <v>0</v>
      </c>
      <c r="D13" s="351">
        <v>0</v>
      </c>
      <c r="E13" s="351">
        <v>0</v>
      </c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51">
        <v>1</v>
      </c>
      <c r="M13" s="351">
        <v>1</v>
      </c>
      <c r="N13" s="351">
        <v>1</v>
      </c>
      <c r="O13" s="351">
        <v>1</v>
      </c>
      <c r="P13" s="351">
        <v>1</v>
      </c>
      <c r="Q13" s="351">
        <v>1</v>
      </c>
      <c r="R13" s="351">
        <v>1</v>
      </c>
      <c r="S13" s="351">
        <v>1</v>
      </c>
      <c r="T13" s="351">
        <v>1</v>
      </c>
      <c r="U13" s="351">
        <v>1</v>
      </c>
      <c r="V13" s="351">
        <v>1</v>
      </c>
      <c r="W13" s="351">
        <v>1</v>
      </c>
      <c r="X13" s="351">
        <v>1</v>
      </c>
      <c r="Y13" s="351">
        <v>1</v>
      </c>
      <c r="Z13" s="351">
        <v>1</v>
      </c>
      <c r="AA13" s="351">
        <v>1</v>
      </c>
      <c r="AB13" s="351">
        <v>1</v>
      </c>
      <c r="AC13" s="351">
        <v>1</v>
      </c>
      <c r="AD13" s="351">
        <v>2</v>
      </c>
      <c r="AE13" s="351">
        <v>2</v>
      </c>
      <c r="AF13" s="351">
        <v>2</v>
      </c>
      <c r="AG13" s="351">
        <v>2</v>
      </c>
      <c r="AH13" s="351">
        <v>2</v>
      </c>
      <c r="AI13" s="351">
        <v>2</v>
      </c>
      <c r="AJ13" s="351">
        <v>2</v>
      </c>
      <c r="AK13" s="351">
        <v>2</v>
      </c>
      <c r="AL13" s="351">
        <v>2</v>
      </c>
      <c r="AM13" s="351">
        <v>2</v>
      </c>
      <c r="AN13" s="351">
        <v>2</v>
      </c>
      <c r="AO13" s="351">
        <v>2</v>
      </c>
      <c r="AP13" s="351">
        <v>2</v>
      </c>
      <c r="AQ13" s="351">
        <v>2</v>
      </c>
      <c r="AR13" s="351">
        <v>2</v>
      </c>
      <c r="AS13" s="351">
        <v>2</v>
      </c>
      <c r="AT13" s="351">
        <v>2</v>
      </c>
      <c r="AU13" s="351">
        <v>2</v>
      </c>
      <c r="AV13" s="351">
        <v>3</v>
      </c>
      <c r="AW13" s="351">
        <v>3</v>
      </c>
      <c r="AX13" s="351">
        <v>3</v>
      </c>
      <c r="AY13" s="351">
        <v>3</v>
      </c>
      <c r="AZ13" s="351">
        <v>3</v>
      </c>
      <c r="BA13" s="351">
        <v>3</v>
      </c>
      <c r="BB13" s="351">
        <v>3</v>
      </c>
      <c r="BC13" s="351">
        <v>3</v>
      </c>
    </row>
    <row r="14" spans="1:56" x14ac:dyDescent="0.25">
      <c r="A14" s="351">
        <v>12</v>
      </c>
      <c r="B14" s="351">
        <v>0</v>
      </c>
      <c r="C14" s="351">
        <v>0</v>
      </c>
      <c r="D14" s="351"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351">
        <v>0</v>
      </c>
      <c r="M14" s="351">
        <v>1</v>
      </c>
      <c r="N14" s="351">
        <v>1</v>
      </c>
      <c r="O14" s="351">
        <v>1</v>
      </c>
      <c r="P14" s="351">
        <v>1</v>
      </c>
      <c r="Q14" s="351">
        <v>1</v>
      </c>
      <c r="R14" s="351">
        <v>1</v>
      </c>
      <c r="S14" s="351">
        <v>1</v>
      </c>
      <c r="T14" s="351">
        <v>1</v>
      </c>
      <c r="U14" s="351">
        <v>1</v>
      </c>
      <c r="V14" s="351">
        <v>1</v>
      </c>
      <c r="W14" s="351">
        <v>1</v>
      </c>
      <c r="X14" s="351">
        <v>1</v>
      </c>
      <c r="Y14" s="351">
        <v>1</v>
      </c>
      <c r="Z14" s="351">
        <v>1</v>
      </c>
      <c r="AA14" s="351">
        <v>1</v>
      </c>
      <c r="AB14" s="351">
        <v>1</v>
      </c>
      <c r="AC14" s="351">
        <v>1</v>
      </c>
      <c r="AD14" s="351">
        <v>1</v>
      </c>
      <c r="AE14" s="351">
        <v>2</v>
      </c>
      <c r="AF14" s="351">
        <v>2</v>
      </c>
      <c r="AG14" s="351">
        <v>2</v>
      </c>
      <c r="AH14" s="351">
        <v>2</v>
      </c>
      <c r="AI14" s="351">
        <v>2</v>
      </c>
      <c r="AJ14" s="351">
        <v>2</v>
      </c>
      <c r="AK14" s="351">
        <v>2</v>
      </c>
      <c r="AL14" s="351">
        <v>2</v>
      </c>
      <c r="AM14" s="351">
        <v>2</v>
      </c>
      <c r="AN14" s="351">
        <v>2</v>
      </c>
      <c r="AO14" s="351">
        <v>2</v>
      </c>
      <c r="AP14" s="351">
        <v>2</v>
      </c>
      <c r="AQ14" s="351">
        <v>2</v>
      </c>
      <c r="AR14" s="351">
        <v>2</v>
      </c>
      <c r="AS14" s="351">
        <v>2</v>
      </c>
      <c r="AT14" s="351">
        <v>2</v>
      </c>
      <c r="AU14" s="351">
        <v>2</v>
      </c>
      <c r="AV14" s="351">
        <v>2</v>
      </c>
      <c r="AW14" s="351">
        <v>3</v>
      </c>
      <c r="AX14" s="351">
        <v>3</v>
      </c>
      <c r="AY14" s="351">
        <v>3</v>
      </c>
      <c r="AZ14" s="351">
        <v>3</v>
      </c>
      <c r="BA14" s="351">
        <v>3</v>
      </c>
      <c r="BB14" s="351">
        <v>3</v>
      </c>
      <c r="BC14" s="351">
        <v>3</v>
      </c>
    </row>
    <row r="15" spans="1:56" x14ac:dyDescent="0.25">
      <c r="A15" s="351">
        <v>13</v>
      </c>
      <c r="B15" s="351">
        <v>0</v>
      </c>
      <c r="C15" s="351">
        <v>0</v>
      </c>
      <c r="D15" s="351"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  <c r="K15" s="351">
        <v>0</v>
      </c>
      <c r="L15" s="351">
        <v>0</v>
      </c>
      <c r="M15" s="351">
        <v>0</v>
      </c>
      <c r="N15" s="351">
        <v>1</v>
      </c>
      <c r="O15" s="351">
        <v>1</v>
      </c>
      <c r="P15" s="351">
        <v>1</v>
      </c>
      <c r="Q15" s="351">
        <v>1</v>
      </c>
      <c r="R15" s="351">
        <v>1</v>
      </c>
      <c r="S15" s="351">
        <v>1</v>
      </c>
      <c r="T15" s="351">
        <v>1</v>
      </c>
      <c r="U15" s="351">
        <v>1</v>
      </c>
      <c r="V15" s="351">
        <v>1</v>
      </c>
      <c r="W15" s="351">
        <v>1</v>
      </c>
      <c r="X15" s="351">
        <v>1</v>
      </c>
      <c r="Y15" s="351">
        <v>1</v>
      </c>
      <c r="Z15" s="351">
        <v>1</v>
      </c>
      <c r="AA15" s="351">
        <v>1</v>
      </c>
      <c r="AB15" s="351">
        <v>1</v>
      </c>
      <c r="AC15" s="351">
        <v>1</v>
      </c>
      <c r="AD15" s="351">
        <v>1</v>
      </c>
      <c r="AE15" s="351">
        <v>1</v>
      </c>
      <c r="AF15" s="351">
        <v>2</v>
      </c>
      <c r="AG15" s="351">
        <v>2</v>
      </c>
      <c r="AH15" s="351">
        <v>2</v>
      </c>
      <c r="AI15" s="351">
        <v>2</v>
      </c>
      <c r="AJ15" s="351">
        <v>2</v>
      </c>
      <c r="AK15" s="351">
        <v>2</v>
      </c>
      <c r="AL15" s="351">
        <v>2</v>
      </c>
      <c r="AM15" s="351">
        <v>2</v>
      </c>
      <c r="AN15" s="351">
        <v>2</v>
      </c>
      <c r="AO15" s="351">
        <v>2</v>
      </c>
      <c r="AP15" s="351">
        <v>2</v>
      </c>
      <c r="AQ15" s="351">
        <v>2</v>
      </c>
      <c r="AR15" s="351">
        <v>2</v>
      </c>
      <c r="AS15" s="351">
        <v>2</v>
      </c>
      <c r="AT15" s="351">
        <v>2</v>
      </c>
      <c r="AU15" s="351">
        <v>2</v>
      </c>
      <c r="AV15" s="351">
        <v>2</v>
      </c>
      <c r="AW15" s="351">
        <v>2</v>
      </c>
      <c r="AX15" s="351">
        <v>3</v>
      </c>
      <c r="AY15" s="351">
        <v>3</v>
      </c>
      <c r="AZ15" s="351">
        <v>3</v>
      </c>
      <c r="BA15" s="351">
        <v>3</v>
      </c>
      <c r="BB15" s="351">
        <v>3</v>
      </c>
      <c r="BC15" s="351">
        <v>3</v>
      </c>
    </row>
    <row r="16" spans="1:56" x14ac:dyDescent="0.25">
      <c r="A16" s="351">
        <v>14</v>
      </c>
      <c r="B16" s="351">
        <v>0</v>
      </c>
      <c r="C16" s="351">
        <v>0</v>
      </c>
      <c r="D16" s="351">
        <v>0</v>
      </c>
      <c r="E16" s="351">
        <v>0</v>
      </c>
      <c r="F16" s="351">
        <v>0</v>
      </c>
      <c r="G16" s="351">
        <v>0</v>
      </c>
      <c r="H16" s="351">
        <v>0</v>
      </c>
      <c r="I16" s="351">
        <v>0</v>
      </c>
      <c r="J16" s="351">
        <v>0</v>
      </c>
      <c r="K16" s="351">
        <v>0</v>
      </c>
      <c r="L16" s="351">
        <v>0</v>
      </c>
      <c r="M16" s="351">
        <v>0</v>
      </c>
      <c r="N16" s="351">
        <v>0</v>
      </c>
      <c r="O16" s="351">
        <v>1</v>
      </c>
      <c r="P16" s="351">
        <v>1</v>
      </c>
      <c r="Q16" s="351">
        <v>1</v>
      </c>
      <c r="R16" s="351">
        <v>1</v>
      </c>
      <c r="S16" s="351">
        <v>1</v>
      </c>
      <c r="T16" s="351">
        <v>1</v>
      </c>
      <c r="U16" s="351">
        <v>1</v>
      </c>
      <c r="V16" s="351">
        <v>1</v>
      </c>
      <c r="W16" s="351">
        <v>1</v>
      </c>
      <c r="X16" s="351">
        <v>1</v>
      </c>
      <c r="Y16" s="351">
        <v>1</v>
      </c>
      <c r="Z16" s="351">
        <v>1</v>
      </c>
      <c r="AA16" s="351">
        <v>1</v>
      </c>
      <c r="AB16" s="351">
        <v>1</v>
      </c>
      <c r="AC16" s="351">
        <v>1</v>
      </c>
      <c r="AD16" s="351">
        <v>1</v>
      </c>
      <c r="AE16" s="351">
        <v>1</v>
      </c>
      <c r="AF16" s="351">
        <v>1</v>
      </c>
      <c r="AG16" s="351">
        <v>2</v>
      </c>
      <c r="AH16" s="351">
        <v>2</v>
      </c>
      <c r="AI16" s="351">
        <v>2</v>
      </c>
      <c r="AJ16" s="351">
        <v>2</v>
      </c>
      <c r="AK16" s="351">
        <v>2</v>
      </c>
      <c r="AL16" s="351">
        <v>2</v>
      </c>
      <c r="AM16" s="351">
        <v>2</v>
      </c>
      <c r="AN16" s="351">
        <v>2</v>
      </c>
      <c r="AO16" s="351">
        <v>2</v>
      </c>
      <c r="AP16" s="351">
        <v>2</v>
      </c>
      <c r="AQ16" s="351">
        <v>2</v>
      </c>
      <c r="AR16" s="351">
        <v>2</v>
      </c>
      <c r="AS16" s="351">
        <v>2</v>
      </c>
      <c r="AT16" s="351">
        <v>2</v>
      </c>
      <c r="AU16" s="351">
        <v>2</v>
      </c>
      <c r="AV16" s="351">
        <v>2</v>
      </c>
      <c r="AW16" s="351">
        <v>2</v>
      </c>
      <c r="AX16" s="351">
        <v>2</v>
      </c>
      <c r="AY16" s="351">
        <v>3</v>
      </c>
      <c r="AZ16" s="351">
        <v>3</v>
      </c>
      <c r="BA16" s="351">
        <v>3</v>
      </c>
      <c r="BB16" s="351">
        <v>3</v>
      </c>
      <c r="BC16" s="351">
        <v>3</v>
      </c>
    </row>
    <row r="17" spans="1:55" x14ac:dyDescent="0.25">
      <c r="A17" s="351">
        <v>15</v>
      </c>
      <c r="B17" s="351">
        <v>0</v>
      </c>
      <c r="C17" s="351">
        <v>0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1">
        <v>0</v>
      </c>
      <c r="L17" s="351">
        <v>0</v>
      </c>
      <c r="M17" s="351">
        <v>0</v>
      </c>
      <c r="N17" s="351">
        <v>0</v>
      </c>
      <c r="O17" s="351">
        <v>0</v>
      </c>
      <c r="P17" s="351">
        <v>1</v>
      </c>
      <c r="Q17" s="351">
        <v>1</v>
      </c>
      <c r="R17" s="351">
        <v>1</v>
      </c>
      <c r="S17" s="351">
        <v>1</v>
      </c>
      <c r="T17" s="351">
        <v>1</v>
      </c>
      <c r="U17" s="351">
        <v>1</v>
      </c>
      <c r="V17" s="351">
        <v>1</v>
      </c>
      <c r="W17" s="351">
        <v>1</v>
      </c>
      <c r="X17" s="351">
        <v>1</v>
      </c>
      <c r="Y17" s="351">
        <v>1</v>
      </c>
      <c r="Z17" s="351">
        <v>1</v>
      </c>
      <c r="AA17" s="351">
        <v>1</v>
      </c>
      <c r="AB17" s="351">
        <v>1</v>
      </c>
      <c r="AC17" s="351">
        <v>1</v>
      </c>
      <c r="AD17" s="351">
        <v>1</v>
      </c>
      <c r="AE17" s="351">
        <v>1</v>
      </c>
      <c r="AF17" s="351">
        <v>1</v>
      </c>
      <c r="AG17" s="351">
        <v>1</v>
      </c>
      <c r="AH17" s="351">
        <v>2</v>
      </c>
      <c r="AI17" s="351">
        <v>2</v>
      </c>
      <c r="AJ17" s="351">
        <v>2</v>
      </c>
      <c r="AK17" s="351">
        <v>2</v>
      </c>
      <c r="AL17" s="351">
        <v>2</v>
      </c>
      <c r="AM17" s="351">
        <v>2</v>
      </c>
      <c r="AN17" s="351">
        <v>2</v>
      </c>
      <c r="AO17" s="351">
        <v>2</v>
      </c>
      <c r="AP17" s="351">
        <v>2</v>
      </c>
      <c r="AQ17" s="351">
        <v>2</v>
      </c>
      <c r="AR17" s="351">
        <v>2</v>
      </c>
      <c r="AS17" s="351">
        <v>2</v>
      </c>
      <c r="AT17" s="351">
        <v>2</v>
      </c>
      <c r="AU17" s="351">
        <v>2</v>
      </c>
      <c r="AV17" s="351">
        <v>2</v>
      </c>
      <c r="AW17" s="351">
        <v>2</v>
      </c>
      <c r="AX17" s="351">
        <v>2</v>
      </c>
      <c r="AY17" s="351">
        <v>2</v>
      </c>
      <c r="AZ17" s="351">
        <v>3</v>
      </c>
      <c r="BA17" s="351">
        <v>3</v>
      </c>
      <c r="BB17" s="351">
        <v>3</v>
      </c>
      <c r="BC17" s="351">
        <v>3</v>
      </c>
    </row>
    <row r="18" spans="1:55" x14ac:dyDescent="0.25">
      <c r="A18" s="351">
        <v>16</v>
      </c>
      <c r="B18" s="351">
        <v>0</v>
      </c>
      <c r="C18" s="351">
        <v>0</v>
      </c>
      <c r="D18" s="351"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1">
        <v>0</v>
      </c>
      <c r="L18" s="351">
        <v>0</v>
      </c>
      <c r="M18" s="351">
        <v>0</v>
      </c>
      <c r="N18" s="351">
        <v>0</v>
      </c>
      <c r="O18" s="351">
        <v>0</v>
      </c>
      <c r="P18" s="351">
        <v>0</v>
      </c>
      <c r="Q18" s="351">
        <v>1</v>
      </c>
      <c r="R18" s="351">
        <v>1</v>
      </c>
      <c r="S18" s="351">
        <v>1</v>
      </c>
      <c r="T18" s="351">
        <v>1</v>
      </c>
      <c r="U18" s="351">
        <v>1</v>
      </c>
      <c r="V18" s="351">
        <v>1</v>
      </c>
      <c r="W18" s="351">
        <v>1</v>
      </c>
      <c r="X18" s="351">
        <v>1</v>
      </c>
      <c r="Y18" s="351">
        <v>1</v>
      </c>
      <c r="Z18" s="351">
        <v>1</v>
      </c>
      <c r="AA18" s="351">
        <v>1</v>
      </c>
      <c r="AB18" s="351">
        <v>1</v>
      </c>
      <c r="AC18" s="351">
        <v>1</v>
      </c>
      <c r="AD18" s="351">
        <v>1</v>
      </c>
      <c r="AE18" s="351">
        <v>1</v>
      </c>
      <c r="AF18" s="351">
        <v>1</v>
      </c>
      <c r="AG18" s="351">
        <v>1</v>
      </c>
      <c r="AH18" s="351">
        <v>1</v>
      </c>
      <c r="AI18" s="351">
        <v>2</v>
      </c>
      <c r="AJ18" s="351">
        <v>2</v>
      </c>
      <c r="AK18" s="351">
        <v>2</v>
      </c>
      <c r="AL18" s="351">
        <v>2</v>
      </c>
      <c r="AM18" s="351">
        <v>2</v>
      </c>
      <c r="AN18" s="351">
        <v>2</v>
      </c>
      <c r="AO18" s="351">
        <v>2</v>
      </c>
      <c r="AP18" s="351">
        <v>2</v>
      </c>
      <c r="AQ18" s="351">
        <v>2</v>
      </c>
      <c r="AR18" s="351">
        <v>2</v>
      </c>
      <c r="AS18" s="351">
        <v>2</v>
      </c>
      <c r="AT18" s="351">
        <v>2</v>
      </c>
      <c r="AU18" s="351">
        <v>2</v>
      </c>
      <c r="AV18" s="351">
        <v>2</v>
      </c>
      <c r="AW18" s="351">
        <v>2</v>
      </c>
      <c r="AX18" s="351">
        <v>2</v>
      </c>
      <c r="AY18" s="351">
        <v>2</v>
      </c>
      <c r="AZ18" s="351">
        <v>2</v>
      </c>
      <c r="BA18" s="351">
        <v>3</v>
      </c>
      <c r="BB18" s="351">
        <v>3</v>
      </c>
      <c r="BC18" s="351">
        <v>3</v>
      </c>
    </row>
    <row r="19" spans="1:55" x14ac:dyDescent="0.25">
      <c r="A19" s="351">
        <v>17</v>
      </c>
      <c r="B19" s="351">
        <v>0</v>
      </c>
      <c r="C19" s="351">
        <v>0</v>
      </c>
      <c r="D19" s="351">
        <v>0</v>
      </c>
      <c r="E19" s="351">
        <v>0</v>
      </c>
      <c r="F19" s="351">
        <v>0</v>
      </c>
      <c r="G19" s="351">
        <v>0</v>
      </c>
      <c r="H19" s="351">
        <v>0</v>
      </c>
      <c r="I19" s="351">
        <v>0</v>
      </c>
      <c r="J19" s="351">
        <v>0</v>
      </c>
      <c r="K19" s="351">
        <v>0</v>
      </c>
      <c r="L19" s="351">
        <v>0</v>
      </c>
      <c r="M19" s="351">
        <v>0</v>
      </c>
      <c r="N19" s="351">
        <v>0</v>
      </c>
      <c r="O19" s="351">
        <v>0</v>
      </c>
      <c r="P19" s="351">
        <v>0</v>
      </c>
      <c r="Q19" s="351">
        <v>0</v>
      </c>
      <c r="R19" s="351">
        <v>1</v>
      </c>
      <c r="S19" s="351">
        <v>1</v>
      </c>
      <c r="T19" s="351">
        <v>1</v>
      </c>
      <c r="U19" s="351">
        <v>1</v>
      </c>
      <c r="V19" s="351">
        <v>1</v>
      </c>
      <c r="W19" s="351">
        <v>1</v>
      </c>
      <c r="X19" s="351">
        <v>1</v>
      </c>
      <c r="Y19" s="351">
        <v>1</v>
      </c>
      <c r="Z19" s="351">
        <v>1</v>
      </c>
      <c r="AA19" s="351">
        <v>1</v>
      </c>
      <c r="AB19" s="351">
        <v>1</v>
      </c>
      <c r="AC19" s="351">
        <v>1</v>
      </c>
      <c r="AD19" s="351">
        <v>1</v>
      </c>
      <c r="AE19" s="351">
        <v>1</v>
      </c>
      <c r="AF19" s="351">
        <v>1</v>
      </c>
      <c r="AG19" s="351">
        <v>1</v>
      </c>
      <c r="AH19" s="351">
        <v>1</v>
      </c>
      <c r="AI19" s="351">
        <v>1</v>
      </c>
      <c r="AJ19" s="351">
        <v>2</v>
      </c>
      <c r="AK19" s="351">
        <v>2</v>
      </c>
      <c r="AL19" s="351">
        <v>2</v>
      </c>
      <c r="AM19" s="351">
        <v>2</v>
      </c>
      <c r="AN19" s="351">
        <v>2</v>
      </c>
      <c r="AO19" s="351">
        <v>2</v>
      </c>
      <c r="AP19" s="351">
        <v>2</v>
      </c>
      <c r="AQ19" s="351">
        <v>2</v>
      </c>
      <c r="AR19" s="351">
        <v>2</v>
      </c>
      <c r="AS19" s="351">
        <v>2</v>
      </c>
      <c r="AT19" s="351">
        <v>2</v>
      </c>
      <c r="AU19" s="351">
        <v>2</v>
      </c>
      <c r="AV19" s="351">
        <v>2</v>
      </c>
      <c r="AW19" s="351">
        <v>2</v>
      </c>
      <c r="AX19" s="351">
        <v>2</v>
      </c>
      <c r="AY19" s="351">
        <v>2</v>
      </c>
      <c r="AZ19" s="351">
        <v>2</v>
      </c>
      <c r="BA19" s="351">
        <v>2</v>
      </c>
      <c r="BB19" s="351">
        <v>3</v>
      </c>
      <c r="BC19" s="351">
        <v>3</v>
      </c>
    </row>
    <row r="20" spans="1:55" x14ac:dyDescent="0.25">
      <c r="A20" s="351">
        <v>18</v>
      </c>
      <c r="B20" s="351">
        <v>0</v>
      </c>
      <c r="C20" s="351">
        <v>0</v>
      </c>
      <c r="D20" s="351">
        <v>0</v>
      </c>
      <c r="E20" s="351">
        <v>0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351">
        <v>0</v>
      </c>
      <c r="L20" s="351">
        <v>0</v>
      </c>
      <c r="M20" s="351">
        <v>0</v>
      </c>
      <c r="N20" s="351">
        <v>0</v>
      </c>
      <c r="O20" s="351">
        <v>0</v>
      </c>
      <c r="P20" s="351">
        <v>0</v>
      </c>
      <c r="Q20" s="351">
        <v>0</v>
      </c>
      <c r="R20" s="351">
        <v>0</v>
      </c>
      <c r="S20" s="351">
        <v>1</v>
      </c>
      <c r="T20" s="351">
        <v>1</v>
      </c>
      <c r="U20" s="351">
        <v>1</v>
      </c>
      <c r="V20" s="351">
        <v>1</v>
      </c>
      <c r="W20" s="351">
        <v>1</v>
      </c>
      <c r="X20" s="351">
        <v>1</v>
      </c>
      <c r="Y20" s="351">
        <v>1</v>
      </c>
      <c r="Z20" s="351">
        <v>1</v>
      </c>
      <c r="AA20" s="351">
        <v>1</v>
      </c>
      <c r="AB20" s="351">
        <v>1</v>
      </c>
      <c r="AC20" s="351">
        <v>1</v>
      </c>
      <c r="AD20" s="351">
        <v>1</v>
      </c>
      <c r="AE20" s="351">
        <v>1</v>
      </c>
      <c r="AF20" s="351">
        <v>1</v>
      </c>
      <c r="AG20" s="351">
        <v>1</v>
      </c>
      <c r="AH20" s="351">
        <v>1</v>
      </c>
      <c r="AI20" s="351">
        <v>1</v>
      </c>
      <c r="AJ20" s="351">
        <v>1</v>
      </c>
      <c r="AK20" s="351">
        <v>2</v>
      </c>
      <c r="AL20" s="351">
        <v>2</v>
      </c>
      <c r="AM20" s="351">
        <v>2</v>
      </c>
      <c r="AN20" s="351">
        <v>2</v>
      </c>
      <c r="AO20" s="351">
        <v>2</v>
      </c>
      <c r="AP20" s="351">
        <v>2</v>
      </c>
      <c r="AQ20" s="351">
        <v>2</v>
      </c>
      <c r="AR20" s="351">
        <v>2</v>
      </c>
      <c r="AS20" s="351">
        <v>2</v>
      </c>
      <c r="AT20" s="351">
        <v>2</v>
      </c>
      <c r="AU20" s="351">
        <v>2</v>
      </c>
      <c r="AV20" s="351">
        <v>2</v>
      </c>
      <c r="AW20" s="351">
        <v>2</v>
      </c>
      <c r="AX20" s="351">
        <v>2</v>
      </c>
      <c r="AY20" s="351">
        <v>2</v>
      </c>
      <c r="AZ20" s="351">
        <v>2</v>
      </c>
      <c r="BA20" s="351">
        <v>2</v>
      </c>
      <c r="BB20" s="351">
        <v>2</v>
      </c>
      <c r="BC20" s="351">
        <v>3</v>
      </c>
    </row>
  </sheetData>
  <mergeCells count="1">
    <mergeCell ref="B1:AO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5"/>
  <sheetViews>
    <sheetView workbookViewId="0">
      <selection activeCell="A2" sqref="A2"/>
    </sheetView>
  </sheetViews>
  <sheetFormatPr defaultColWidth="4.7265625" defaultRowHeight="13" x14ac:dyDescent="0.3"/>
  <cols>
    <col min="1" max="1" width="20.6328125" style="34" customWidth="1"/>
    <col min="2" max="2" width="8.26953125" style="33" customWidth="1"/>
    <col min="3" max="3" width="9.36328125" style="35" customWidth="1"/>
    <col min="4" max="4" width="6.7265625" style="36" customWidth="1"/>
    <col min="5" max="5" width="6.7265625" style="37" customWidth="1"/>
    <col min="6" max="6" width="6.90625" style="36" customWidth="1"/>
    <col min="7" max="7" width="6.90625" style="33" customWidth="1"/>
    <col min="8" max="8" width="5.6328125" style="33" customWidth="1"/>
    <col min="9" max="9" width="5.90625" style="33" customWidth="1"/>
    <col min="10" max="10" width="6" style="33" customWidth="1"/>
    <col min="11" max="11" width="5.6328125" style="33" customWidth="1"/>
    <col min="12" max="12" width="5.6328125" style="38" customWidth="1"/>
    <col min="13" max="16" width="5.6328125" style="33" customWidth="1"/>
    <col min="17" max="17" width="5.90625" style="33" customWidth="1"/>
    <col min="18" max="18" width="5.6328125" style="33" customWidth="1"/>
    <col min="19" max="19" width="4.7265625" style="33"/>
    <col min="20" max="26" width="5.6328125" style="33" customWidth="1"/>
    <col min="27" max="27" width="6.08984375" style="33" customWidth="1"/>
    <col min="28" max="28" width="5.90625" style="33" bestFit="1" customWidth="1"/>
    <col min="29" max="29" width="5.26953125" style="33" customWidth="1"/>
    <col min="30" max="32" width="5.90625" style="33" customWidth="1"/>
    <col min="33" max="34" width="9.7265625" style="33" customWidth="1"/>
    <col min="35" max="35" width="7.90625" style="39" bestFit="1" customWidth="1"/>
    <col min="36" max="36" width="9.7265625" style="39" bestFit="1" customWidth="1"/>
    <col min="37" max="37" width="7.90625" style="33" bestFit="1" customWidth="1"/>
    <col min="38" max="16384" width="4.7265625" style="33"/>
  </cols>
  <sheetData>
    <row r="1" spans="1:40" s="40" customFormat="1" ht="39" x14ac:dyDescent="0.3">
      <c r="A1" s="41" t="s">
        <v>14</v>
      </c>
      <c r="B1" s="42" t="s">
        <v>15</v>
      </c>
      <c r="C1" s="43" t="s">
        <v>16</v>
      </c>
      <c r="D1" s="43" t="s">
        <v>17</v>
      </c>
      <c r="E1" s="44" t="s">
        <v>18</v>
      </c>
      <c r="F1" s="45">
        <v>45749</v>
      </c>
      <c r="G1" s="45">
        <v>45756</v>
      </c>
      <c r="H1" s="45">
        <v>45763</v>
      </c>
      <c r="I1" s="45">
        <v>45770</v>
      </c>
      <c r="J1" s="45">
        <v>45777</v>
      </c>
      <c r="K1" s="45">
        <v>45784</v>
      </c>
      <c r="L1" s="45">
        <v>45791</v>
      </c>
      <c r="M1" s="45">
        <v>45798</v>
      </c>
      <c r="N1" s="45">
        <v>45805</v>
      </c>
      <c r="O1" s="45">
        <v>45812</v>
      </c>
      <c r="P1" s="45">
        <v>45819</v>
      </c>
      <c r="Q1" s="45">
        <v>45826</v>
      </c>
      <c r="R1" s="45">
        <v>45833</v>
      </c>
      <c r="S1" s="45">
        <v>45840</v>
      </c>
      <c r="T1" s="45">
        <v>45847</v>
      </c>
      <c r="U1" s="45">
        <v>45854</v>
      </c>
      <c r="V1" s="45">
        <v>45861</v>
      </c>
      <c r="W1" s="45">
        <v>45868</v>
      </c>
      <c r="X1" s="45">
        <v>45875</v>
      </c>
      <c r="Y1" s="45">
        <v>45882</v>
      </c>
      <c r="Z1" s="45">
        <v>45889</v>
      </c>
      <c r="AA1" s="45">
        <v>45896</v>
      </c>
      <c r="AB1" s="45">
        <v>45903</v>
      </c>
      <c r="AC1" s="45">
        <v>45910</v>
      </c>
      <c r="AD1" s="45">
        <v>45917</v>
      </c>
      <c r="AE1" s="45">
        <v>45924</v>
      </c>
      <c r="AF1" s="45">
        <v>45925</v>
      </c>
      <c r="AG1" s="45" t="s">
        <v>19</v>
      </c>
      <c r="AH1" s="45" t="s">
        <v>20</v>
      </c>
      <c r="AI1" s="46"/>
      <c r="AJ1" s="46"/>
      <c r="AK1" s="47"/>
      <c r="AL1" s="47"/>
      <c r="AM1" s="47"/>
      <c r="AN1" s="47"/>
    </row>
    <row r="2" spans="1:40" s="40" customFormat="1" ht="15.5" x14ac:dyDescent="0.35">
      <c r="A2" s="48" t="s">
        <v>37</v>
      </c>
      <c r="B2" s="57">
        <f t="shared" ref="B2:B28" si="0">COUNTIF(F2:AF2,"&gt;1")</f>
        <v>3</v>
      </c>
      <c r="C2" s="50">
        <f t="shared" ref="C2:C21" si="1">AVERAGEIF(F2:AE2,"&gt;1")</f>
        <v>70.666666666666671</v>
      </c>
      <c r="D2" s="51">
        <v>3</v>
      </c>
      <c r="E2" s="52">
        <f t="shared" ref="E2:E21" si="2">_xlfn.RANK.EQ(C2,$C$2:$C$28,1)</f>
        <v>1</v>
      </c>
      <c r="F2" s="53" t="str">
        <f>INDEX('04-02'!$A$5:$Z$34,MATCH(A2,'04-02'!$A$5:$A$34,0),26)</f>
        <v xml:space="preserve"> </v>
      </c>
      <c r="G2" s="366" t="s">
        <v>20</v>
      </c>
      <c r="H2" s="53">
        <f>INDEX('04-16'!$A$5:$Z$34,MATCH(A2,'04-16'!$A$5:$A$34,0),26)</f>
        <v>73</v>
      </c>
      <c r="I2" s="53">
        <f>INDEX('04-23'!$A$5:$Z$34,MATCH(A2,'04-23'!$A$5:$A$34,0),26)</f>
        <v>73</v>
      </c>
      <c r="J2" s="53">
        <f>INDEX('04-30'!$A$5:$Z$34,MATCH(A2,'04-30'!$A$5:$A$34,0),26)</f>
        <v>66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 t="s">
        <v>20</v>
      </c>
      <c r="AH2" s="54"/>
      <c r="AI2" s="55"/>
      <c r="AJ2" s="56"/>
      <c r="AK2" s="47"/>
      <c r="AL2" s="47"/>
      <c r="AM2" s="47"/>
      <c r="AN2" s="47"/>
    </row>
    <row r="3" spans="1:40" s="51" customFormat="1" ht="12" customHeight="1" x14ac:dyDescent="0.35">
      <c r="A3" s="48" t="s">
        <v>33</v>
      </c>
      <c r="B3" s="369">
        <f t="shared" si="0"/>
        <v>4</v>
      </c>
      <c r="C3" s="50">
        <f t="shared" si="1"/>
        <v>70.75</v>
      </c>
      <c r="D3" s="53">
        <v>1</v>
      </c>
      <c r="E3" s="52">
        <f t="shared" si="2"/>
        <v>2</v>
      </c>
      <c r="F3" s="53" t="str">
        <f>INDEX('04-02'!$A$5:$Z$34,MATCH(A3,'04-02'!$A$5:$A$34,0),26)</f>
        <v xml:space="preserve"> </v>
      </c>
      <c r="G3" s="53">
        <f>INDEX('04-09'!$A$5:$Z$34,MATCH(A3,'04-09'!$A$5:$A$34,0),26)</f>
        <v>68</v>
      </c>
      <c r="H3" s="53">
        <f>INDEX('04-16'!$A$5:$Z$34,MATCH(A3,'04-16'!$A$5:$A$34,0),26)</f>
        <v>72</v>
      </c>
      <c r="I3" s="53">
        <f>INDEX('04-23'!$A$5:$Z$34,MATCH(A3,'04-23'!$A$5:$A$34,0),26)</f>
        <v>68</v>
      </c>
      <c r="J3" s="53">
        <f>INDEX('04-30'!$A$5:$Z$34,MATCH(A3,'04-30'!$A$5:$A$34,0),26)</f>
        <v>75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>
        <f t="shared" ref="AG3:AG10" si="3">SUM($AE3:$AF3)</f>
        <v>0</v>
      </c>
      <c r="AH3" s="54">
        <v>1.896551724137931</v>
      </c>
      <c r="AI3" s="56"/>
      <c r="AJ3" s="56"/>
      <c r="AK3" s="55"/>
      <c r="AL3" s="58"/>
      <c r="AM3" s="58"/>
      <c r="AN3" s="58"/>
    </row>
    <row r="4" spans="1:40" s="51" customFormat="1" ht="12" customHeight="1" x14ac:dyDescent="0.35">
      <c r="A4" s="48" t="s">
        <v>12</v>
      </c>
      <c r="B4" s="49">
        <f t="shared" si="0"/>
        <v>5</v>
      </c>
      <c r="C4" s="50">
        <f t="shared" si="1"/>
        <v>73</v>
      </c>
      <c r="D4" s="51">
        <v>3</v>
      </c>
      <c r="E4" s="52">
        <f t="shared" si="2"/>
        <v>3</v>
      </c>
      <c r="F4" s="53">
        <f>INDEX('04-02'!$A$5:$Z$34,MATCH(A4,'04-02'!$A$5:$A$34,0),26)</f>
        <v>73</v>
      </c>
      <c r="G4" s="53">
        <f>INDEX('04-09'!$A$5:$Z$34,MATCH(A4,'04-09'!$A$5:$A$34,0),26)</f>
        <v>77</v>
      </c>
      <c r="H4" s="53">
        <f>INDEX('04-16'!$A$5:$Z$34,MATCH(A4,'04-16'!$A$5:$A$34,0),26)</f>
        <v>73</v>
      </c>
      <c r="I4" s="53">
        <f>INDEX('04-23'!$A$5:$Z$34,MATCH(A4,'04-23'!$A$5:$A$34,0),26)</f>
        <v>69</v>
      </c>
      <c r="J4" s="53">
        <f>INDEX('04-30'!$A$5:$Z$34,MATCH(A4,'04-30'!$A$5:$A$34,0),26)</f>
        <v>73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>
        <f t="shared" si="3"/>
        <v>0</v>
      </c>
      <c r="AH4" s="54"/>
      <c r="AI4" s="56"/>
      <c r="AJ4" s="56"/>
      <c r="AK4" s="56"/>
      <c r="AL4" s="58"/>
      <c r="AM4" s="58"/>
      <c r="AN4" s="58"/>
    </row>
    <row r="5" spans="1:40" s="51" customFormat="1" ht="12" customHeight="1" x14ac:dyDescent="0.35">
      <c r="A5" s="48" t="s">
        <v>22</v>
      </c>
      <c r="B5" s="57">
        <f t="shared" si="0"/>
        <v>3</v>
      </c>
      <c r="C5" s="50">
        <f t="shared" si="1"/>
        <v>74</v>
      </c>
      <c r="D5" s="51">
        <v>2</v>
      </c>
      <c r="E5" s="52">
        <f t="shared" si="2"/>
        <v>4</v>
      </c>
      <c r="F5" s="53">
        <f>INDEX('04-02'!$A$5:$Z$34,MATCH(A5,'04-02'!$A$5:$A$34,0),26)</f>
        <v>75</v>
      </c>
      <c r="G5" s="366" t="s">
        <v>20</v>
      </c>
      <c r="H5" s="53">
        <f>INDEX('04-16'!$A$5:$Z$34,MATCH(A5,'04-16'!$A$5:$A$34,0),26)</f>
        <v>69</v>
      </c>
      <c r="I5" s="53" t="s">
        <v>20</v>
      </c>
      <c r="J5" s="53">
        <f>INDEX('04-30'!$A$5:$Z$34,MATCH(A5,'04-30'!$A$5:$A$34,0),26)</f>
        <v>78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>
        <f t="shared" si="3"/>
        <v>0</v>
      </c>
      <c r="AH5" s="54"/>
      <c r="AI5" s="56"/>
      <c r="AJ5" s="56"/>
      <c r="AK5" s="56"/>
      <c r="AL5" s="56"/>
      <c r="AM5" s="58"/>
      <c r="AN5" s="58"/>
    </row>
    <row r="6" spans="1:40" s="51" customFormat="1" ht="12" customHeight="1" x14ac:dyDescent="0.35">
      <c r="A6" s="48" t="s">
        <v>25</v>
      </c>
      <c r="B6" s="57">
        <f t="shared" si="0"/>
        <v>3</v>
      </c>
      <c r="C6" s="50">
        <f t="shared" si="1"/>
        <v>74.333333333333329</v>
      </c>
      <c r="D6" s="51">
        <v>13</v>
      </c>
      <c r="E6" s="52">
        <f t="shared" si="2"/>
        <v>5</v>
      </c>
      <c r="F6" s="53">
        <f>INDEX('04-02'!$A$5:$Z$34,MATCH(A6,'04-02'!$A$5:$A$34,0),26)</f>
        <v>76</v>
      </c>
      <c r="G6" s="366" t="s">
        <v>20</v>
      </c>
      <c r="H6" s="53">
        <f>INDEX('04-16'!$A$5:$Z$34,MATCH(A6,'04-16'!$A$5:$A$34,0),26)</f>
        <v>81</v>
      </c>
      <c r="I6" s="53" t="s">
        <v>20</v>
      </c>
      <c r="J6" s="53">
        <f>INDEX('04-30'!$A$5:$Z$34,MATCH(A6,'04-30'!$A$5:$A$34,0),26)</f>
        <v>66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>
        <f t="shared" si="3"/>
        <v>0</v>
      </c>
      <c r="AH6" s="59"/>
      <c r="AI6" s="56"/>
      <c r="AJ6" s="56"/>
      <c r="AK6" s="56"/>
      <c r="AL6" s="56"/>
      <c r="AM6" s="58"/>
      <c r="AN6" s="58"/>
    </row>
    <row r="7" spans="1:40" s="51" customFormat="1" ht="12" customHeight="1" x14ac:dyDescent="0.35">
      <c r="A7" s="48" t="s">
        <v>21</v>
      </c>
      <c r="B7" s="367">
        <f t="shared" si="0"/>
        <v>5</v>
      </c>
      <c r="C7" s="50">
        <f t="shared" si="1"/>
        <v>74.599999999999994</v>
      </c>
      <c r="D7" s="51">
        <v>5</v>
      </c>
      <c r="E7" s="52">
        <f t="shared" si="2"/>
        <v>6</v>
      </c>
      <c r="F7" s="53">
        <f>INDEX('04-02'!$A$5:$Z$34,MATCH(A7,'04-02'!$A$5:$A$34,0),26)</f>
        <v>74</v>
      </c>
      <c r="G7" s="53">
        <f>INDEX('04-09'!$A$5:$Z$34,MATCH(A7,'04-09'!$A$5:$A$34,0),26)</f>
        <v>65</v>
      </c>
      <c r="H7" s="53">
        <f>INDEX('04-16'!$A$5:$Z$34,MATCH(A7,'04-16'!$A$5:$A$34,0),26)</f>
        <v>89</v>
      </c>
      <c r="I7" s="53">
        <f>INDEX('04-23'!$A$5:$Z$34,MATCH(A7,'04-23'!$A$5:$A$34,0),26)</f>
        <v>71</v>
      </c>
      <c r="J7" s="53">
        <f>INDEX('04-30'!$A$5:$Z$34,MATCH(A7,'04-30'!$A$5:$A$34,0),26)</f>
        <v>74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>
        <f t="shared" si="3"/>
        <v>0</v>
      </c>
      <c r="AH7" s="54"/>
      <c r="AI7" s="56"/>
      <c r="AJ7" s="56"/>
      <c r="AK7" s="56"/>
      <c r="AL7" s="56"/>
      <c r="AM7" s="58"/>
      <c r="AN7" s="58"/>
    </row>
    <row r="8" spans="1:40" s="51" customFormat="1" ht="12" customHeight="1" x14ac:dyDescent="0.35">
      <c r="A8" s="48" t="s">
        <v>24</v>
      </c>
      <c r="B8" s="57">
        <f t="shared" si="0"/>
        <v>2</v>
      </c>
      <c r="C8" s="50">
        <f t="shared" si="1"/>
        <v>75</v>
      </c>
      <c r="D8" s="51">
        <v>6</v>
      </c>
      <c r="E8" s="52">
        <f t="shared" si="2"/>
        <v>7</v>
      </c>
      <c r="F8" s="53">
        <f>INDEX('04-02'!$A$5:$Z$34,MATCH(A8,'04-02'!$A$5:$A$34,0),26)</f>
        <v>76</v>
      </c>
      <c r="G8" s="366" t="s">
        <v>20</v>
      </c>
      <c r="H8" s="53">
        <f>INDEX('04-16'!$A$5:$Z$34,MATCH(A8,'04-16'!$A$5:$A$34,0),26)</f>
        <v>74</v>
      </c>
      <c r="I8" s="53" t="s">
        <v>20</v>
      </c>
      <c r="J8" s="53" t="s">
        <v>20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>
        <f t="shared" si="3"/>
        <v>0</v>
      </c>
      <c r="AH8" s="54"/>
      <c r="AI8" s="56"/>
      <c r="AJ8" s="56"/>
      <c r="AK8" s="56"/>
      <c r="AL8" s="56"/>
      <c r="AM8" s="58"/>
      <c r="AN8" s="58"/>
    </row>
    <row r="9" spans="1:40" s="51" customFormat="1" ht="12" customHeight="1" x14ac:dyDescent="0.35">
      <c r="A9" s="48" t="s">
        <v>39</v>
      </c>
      <c r="B9" s="57">
        <f t="shared" si="0"/>
        <v>1</v>
      </c>
      <c r="C9" s="50">
        <f t="shared" si="1"/>
        <v>75</v>
      </c>
      <c r="D9" s="51" t="s">
        <v>20</v>
      </c>
      <c r="E9" s="52">
        <f t="shared" si="2"/>
        <v>7</v>
      </c>
      <c r="F9" s="53" t="str">
        <f>INDEX('04-02'!$A$5:$Z$34,MATCH(A9,'04-02'!$A$5:$A$34,0),26)</f>
        <v xml:space="preserve"> </v>
      </c>
      <c r="G9" s="366" t="s">
        <v>20</v>
      </c>
      <c r="H9" s="53" t="s">
        <v>20</v>
      </c>
      <c r="I9" s="53" t="s">
        <v>20</v>
      </c>
      <c r="J9" s="53">
        <f>INDEX('04-30'!$A$5:$Z$34,MATCH(A9,'04-30'!$A$5:$A$34,0),26)</f>
        <v>75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Y9" s="53"/>
      <c r="Z9" s="53"/>
      <c r="AA9" s="53"/>
      <c r="AB9" s="53"/>
      <c r="AC9" s="53"/>
      <c r="AD9" s="53"/>
      <c r="AE9" s="53"/>
      <c r="AF9" s="53"/>
      <c r="AG9" s="53">
        <f t="shared" si="3"/>
        <v>0</v>
      </c>
      <c r="AH9" s="54"/>
      <c r="AI9" s="56"/>
      <c r="AJ9" s="56"/>
      <c r="AK9" s="56"/>
      <c r="AL9" s="56"/>
      <c r="AM9" s="58"/>
      <c r="AN9" s="58"/>
    </row>
    <row r="10" spans="1:40" s="51" customFormat="1" ht="12" customHeight="1" x14ac:dyDescent="0.35">
      <c r="A10" s="48" t="s">
        <v>23</v>
      </c>
      <c r="B10" s="57">
        <f t="shared" si="0"/>
        <v>5</v>
      </c>
      <c r="C10" s="50">
        <f t="shared" si="1"/>
        <v>75.400000000000006</v>
      </c>
      <c r="D10" s="51">
        <v>7</v>
      </c>
      <c r="E10" s="52">
        <f t="shared" si="2"/>
        <v>9</v>
      </c>
      <c r="F10" s="53">
        <f>INDEX('04-02'!$A$5:$Z$34,MATCH(A10,'04-02'!$A$5:$A$34,0),26)</f>
        <v>75</v>
      </c>
      <c r="G10" s="53">
        <f>INDEX('04-09'!$A$5:$Z$34,MATCH(A10,'04-09'!$A$5:$A$34,0),26)</f>
        <v>75</v>
      </c>
      <c r="H10" s="53">
        <f>INDEX('04-16'!$A$5:$Z$34,MATCH(A10,'04-16'!$A$5:$A$34,0),26)</f>
        <v>75</v>
      </c>
      <c r="I10" s="53">
        <f>INDEX('04-23'!$A$5:$Z$34,MATCH(A10,'04-23'!$A$5:$A$34,0),26)</f>
        <v>77</v>
      </c>
      <c r="J10" s="53">
        <f>INDEX('04-30'!$A$5:$Z$34,MATCH(A10,'04-30'!$A$5:$A$34,0),26)</f>
        <v>75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>
        <f t="shared" si="3"/>
        <v>0</v>
      </c>
      <c r="AH10" s="54"/>
      <c r="AI10" s="56"/>
      <c r="AJ10" s="56"/>
      <c r="AM10" s="58"/>
      <c r="AN10" s="58"/>
    </row>
    <row r="11" spans="1:40" s="51" customFormat="1" ht="12" customHeight="1" x14ac:dyDescent="0.35">
      <c r="A11" s="48" t="s">
        <v>28</v>
      </c>
      <c r="B11" s="57">
        <f t="shared" si="0"/>
        <v>4</v>
      </c>
      <c r="C11" s="50">
        <f t="shared" si="1"/>
        <v>76.25</v>
      </c>
      <c r="D11" s="51">
        <v>10</v>
      </c>
      <c r="E11" s="52">
        <f t="shared" si="2"/>
        <v>10</v>
      </c>
      <c r="F11" s="53">
        <f>INDEX('04-02'!$A$5:$Z$34,MATCH(A11,'04-02'!$A$5:$A$34,0),26)</f>
        <v>81</v>
      </c>
      <c r="G11" s="53">
        <f>INDEX('04-09'!$A$5:$Z$34,MATCH(A11,'04-09'!$A$5:$A$34,0),26)</f>
        <v>74</v>
      </c>
      <c r="H11" s="53" t="s">
        <v>20</v>
      </c>
      <c r="I11" s="53">
        <f>INDEX('04-23'!$A$5:$Z$34,MATCH(A11,'04-23'!$A$5:$A$34,0),26)</f>
        <v>79</v>
      </c>
      <c r="J11" s="53">
        <f>INDEX('04-30'!$A$5:$Z$34,MATCH(A11,'04-30'!$A$5:$A$34,0),26)</f>
        <v>71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 t="s">
        <v>20</v>
      </c>
      <c r="AH11" s="54"/>
      <c r="AI11" s="56"/>
      <c r="AJ11" s="56"/>
      <c r="AK11" s="56"/>
      <c r="AL11" s="56"/>
      <c r="AM11" s="58"/>
      <c r="AN11" s="58"/>
    </row>
    <row r="12" spans="1:40" s="51" customFormat="1" ht="12" customHeight="1" x14ac:dyDescent="0.35">
      <c r="A12" s="48" t="s">
        <v>29</v>
      </c>
      <c r="B12" s="57">
        <f t="shared" si="0"/>
        <v>5</v>
      </c>
      <c r="C12" s="50">
        <f t="shared" si="1"/>
        <v>76.8</v>
      </c>
      <c r="D12" s="51">
        <v>9</v>
      </c>
      <c r="E12" s="52">
        <f t="shared" si="2"/>
        <v>11</v>
      </c>
      <c r="F12" s="53">
        <f>INDEX('04-02'!$A$5:$Z$34,MATCH(A12,'04-02'!$A$5:$A$34,0),26)</f>
        <v>85</v>
      </c>
      <c r="G12" s="53">
        <f>INDEX('04-09'!$A$5:$Z$34,MATCH(A12,'04-09'!$A$5:$A$34,0),26)</f>
        <v>78</v>
      </c>
      <c r="H12" s="53">
        <f>INDEX('04-16'!$A$5:$Z$34,MATCH(A12,'04-16'!$A$5:$A$34,0),26)</f>
        <v>77</v>
      </c>
      <c r="I12" s="53">
        <f>INDEX('04-23'!$A$5:$Z$34,MATCH(A12,'04-23'!$A$5:$A$34,0),26)</f>
        <v>71</v>
      </c>
      <c r="J12" s="53">
        <f>INDEX('04-30'!$A$5:$Z$34,MATCH(A12,'04-30'!$A$5:$A$34,0),26)</f>
        <v>73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>
        <f>SUM($AE12:$AF12)</f>
        <v>0</v>
      </c>
      <c r="AH12" s="54"/>
      <c r="AI12" s="56"/>
      <c r="AJ12" s="56"/>
      <c r="AK12" s="56"/>
      <c r="AL12" s="56"/>
      <c r="AM12" s="58"/>
      <c r="AN12" s="58"/>
    </row>
    <row r="13" spans="1:40" s="51" customFormat="1" ht="12" customHeight="1" x14ac:dyDescent="0.35">
      <c r="A13" s="48" t="s">
        <v>26</v>
      </c>
      <c r="B13" s="57">
        <f t="shared" si="0"/>
        <v>5</v>
      </c>
      <c r="C13" s="50">
        <f t="shared" si="1"/>
        <v>76.8</v>
      </c>
      <c r="D13" s="51">
        <v>12</v>
      </c>
      <c r="E13" s="52">
        <f t="shared" si="2"/>
        <v>11</v>
      </c>
      <c r="F13" s="53">
        <f>INDEX('04-02'!$A$5:$Z$34,MATCH(A13,'04-02'!$A$5:$A$34,0),26)</f>
        <v>80</v>
      </c>
      <c r="G13" s="53">
        <f>INDEX('04-09'!$A$5:$Z$34,MATCH(A13,'04-09'!$A$5:$A$34,0),26)</f>
        <v>76</v>
      </c>
      <c r="H13" s="53">
        <f>INDEX('04-16'!$A$5:$Z$34,MATCH(A13,'04-16'!$A$5:$A$34,0),26)</f>
        <v>77</v>
      </c>
      <c r="I13" s="53">
        <f>INDEX('04-23'!$A$5:$Z$34,MATCH(A13,'04-23'!$A$5:$A$34,0),26)</f>
        <v>80</v>
      </c>
      <c r="J13" s="53">
        <f>INDEX('04-30'!$A$5:$Z$34,MATCH(A13,'04-30'!$A$5:$A$34,0),26)</f>
        <v>71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>
        <f>SUM($AE13:$AF13)</f>
        <v>0</v>
      </c>
      <c r="AH13" s="54"/>
      <c r="AI13" s="56"/>
      <c r="AJ13" s="56"/>
      <c r="AK13" s="56"/>
      <c r="AL13" s="56"/>
      <c r="AM13" s="58"/>
      <c r="AN13" s="58"/>
    </row>
    <row r="14" spans="1:40" s="51" customFormat="1" ht="12" customHeight="1" x14ac:dyDescent="0.35">
      <c r="A14" s="48" t="s">
        <v>41</v>
      </c>
      <c r="B14" s="57">
        <f t="shared" si="0"/>
        <v>2</v>
      </c>
      <c r="C14" s="50">
        <f t="shared" si="1"/>
        <v>77</v>
      </c>
      <c r="D14" s="51" t="s">
        <v>20</v>
      </c>
      <c r="E14" s="52">
        <f t="shared" si="2"/>
        <v>13</v>
      </c>
      <c r="F14" s="53" t="str">
        <f>INDEX('04-02'!$A$5:$Z$34,MATCH(A14,'04-02'!$A$5:$A$34,0),26)</f>
        <v xml:space="preserve"> </v>
      </c>
      <c r="G14" s="366" t="s">
        <v>20</v>
      </c>
      <c r="H14" s="53" t="s">
        <v>20</v>
      </c>
      <c r="I14" s="53">
        <f>INDEX('04-23'!$A$5:$Z$34,MATCH(A14,'04-23'!$A$5:$A$34,0),26)</f>
        <v>77</v>
      </c>
      <c r="J14" s="53">
        <f>INDEX('04-30'!$A$5:$Z$34,MATCH(A14,'04-30'!$A$5:$A$34,0),26)</f>
        <v>77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>
        <f>SUM($AE14:$AF14)</f>
        <v>0</v>
      </c>
      <c r="AH14" s="54"/>
      <c r="AI14" s="56"/>
      <c r="AJ14" s="56"/>
      <c r="AK14" s="56"/>
      <c r="AL14" s="56"/>
      <c r="AM14" s="58"/>
      <c r="AN14" s="58"/>
    </row>
    <row r="15" spans="1:40" s="51" customFormat="1" ht="12" customHeight="1" x14ac:dyDescent="0.35">
      <c r="A15" s="48" t="s">
        <v>43</v>
      </c>
      <c r="B15" s="57">
        <f t="shared" si="0"/>
        <v>2</v>
      </c>
      <c r="C15" s="50">
        <f t="shared" si="1"/>
        <v>78</v>
      </c>
      <c r="D15" s="51" t="s">
        <v>20</v>
      </c>
      <c r="E15" s="52">
        <f t="shared" si="2"/>
        <v>14</v>
      </c>
      <c r="F15" s="53" t="s">
        <v>20</v>
      </c>
      <c r="G15" s="53">
        <f>INDEX('04-09'!$A$5:$Z$34,MATCH(A15,'04-09'!$A$5:$A$34,0),26)</f>
        <v>82</v>
      </c>
      <c r="H15" s="53">
        <f>INDEX('04-16'!$A$5:$Z$34,MATCH(A15,'04-16'!$A$5:$A$34,0),26)</f>
        <v>74</v>
      </c>
      <c r="I15" s="53" t="s">
        <v>20</v>
      </c>
      <c r="J15" s="53" t="s">
        <v>20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 t="s">
        <v>20</v>
      </c>
      <c r="AH15" s="54"/>
      <c r="AI15" s="56"/>
      <c r="AJ15" s="56"/>
      <c r="AK15" s="56"/>
      <c r="AL15" s="56"/>
      <c r="AM15" s="58"/>
      <c r="AN15" s="58"/>
    </row>
    <row r="16" spans="1:40" s="51" customFormat="1" ht="12" customHeight="1" x14ac:dyDescent="0.35">
      <c r="A16" s="48" t="s">
        <v>36</v>
      </c>
      <c r="B16" s="57">
        <f t="shared" si="0"/>
        <v>1</v>
      </c>
      <c r="C16" s="50">
        <f t="shared" si="1"/>
        <v>78</v>
      </c>
      <c r="D16" s="51" t="s">
        <v>20</v>
      </c>
      <c r="E16" s="52">
        <f t="shared" si="2"/>
        <v>14</v>
      </c>
      <c r="F16" s="53" t="str">
        <f>INDEX('04-02'!$A$5:$Z$34,MATCH(A16,'04-02'!$A$5:$A$34,0),26)</f>
        <v xml:space="preserve"> </v>
      </c>
      <c r="G16" s="366" t="s">
        <v>20</v>
      </c>
      <c r="H16" s="53" t="s">
        <v>20</v>
      </c>
      <c r="I16" s="53" t="s">
        <v>20</v>
      </c>
      <c r="J16" s="53">
        <f>INDEX('04-30'!$A$5:$Z$34,MATCH(A16,'04-30'!$A$5:$A$34,0),26)</f>
        <v>78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 t="s">
        <v>20</v>
      </c>
      <c r="AH16" s="54"/>
      <c r="AI16" s="56"/>
      <c r="AJ16" s="56" t="s">
        <v>20</v>
      </c>
      <c r="AK16" s="56"/>
      <c r="AL16" s="56"/>
      <c r="AM16" s="58"/>
      <c r="AN16" s="58"/>
    </row>
    <row r="17" spans="1:40" s="51" customFormat="1" ht="12" customHeight="1" x14ac:dyDescent="0.35">
      <c r="A17" s="48" t="s">
        <v>30</v>
      </c>
      <c r="B17" s="57">
        <f t="shared" si="0"/>
        <v>4</v>
      </c>
      <c r="C17" s="50">
        <f t="shared" si="1"/>
        <v>78.5</v>
      </c>
      <c r="D17" s="51">
        <v>14</v>
      </c>
      <c r="E17" s="52">
        <f t="shared" si="2"/>
        <v>16</v>
      </c>
      <c r="F17" s="53">
        <f>INDEX('04-02'!$A$5:$Z$34,MATCH(A17,'04-02'!$A$5:$A$34,0),26)</f>
        <v>85</v>
      </c>
      <c r="G17" s="53">
        <f>INDEX('04-09'!$A$5:$Z$34,MATCH(A17,'04-09'!$A$5:$A$34,0),26)</f>
        <v>76</v>
      </c>
      <c r="H17" s="53" t="s">
        <v>20</v>
      </c>
      <c r="I17" s="53">
        <f>INDEX('04-23'!$A$5:$Z$34,MATCH(A17,'04-23'!$A$5:$A$34,0),26)</f>
        <v>75</v>
      </c>
      <c r="J17" s="53">
        <f>INDEX('04-30'!$A$5:$Z$34,MATCH(A17,'04-30'!$A$5:$A$34,0),26)</f>
        <v>78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>
        <f>SUM($AE17:$AF17)</f>
        <v>0</v>
      </c>
      <c r="AH17" s="54"/>
      <c r="AI17" s="56"/>
      <c r="AJ17" s="56"/>
      <c r="AK17" s="56"/>
      <c r="AL17" s="56"/>
      <c r="AM17" s="58"/>
      <c r="AN17" s="58"/>
    </row>
    <row r="18" spans="1:40" s="51" customFormat="1" ht="12" customHeight="1" x14ac:dyDescent="0.35">
      <c r="A18" s="48" t="s">
        <v>35</v>
      </c>
      <c r="B18" s="57">
        <f t="shared" si="0"/>
        <v>1</v>
      </c>
      <c r="C18" s="50">
        <f t="shared" si="1"/>
        <v>80</v>
      </c>
      <c r="D18" s="51">
        <v>15</v>
      </c>
      <c r="E18" s="52">
        <f t="shared" si="2"/>
        <v>17</v>
      </c>
      <c r="F18" s="53" t="str">
        <f>INDEX('04-02'!$A$5:$Z$34,MATCH(A18,'04-02'!$A$5:$A$34,0),26)</f>
        <v xml:space="preserve"> </v>
      </c>
      <c r="G18" s="53">
        <f>INDEX('04-09'!$A$5:$Z$34,MATCH(A18,'04-09'!$A$5:$A$34,0),26)</f>
        <v>80</v>
      </c>
      <c r="H18" s="53" t="s">
        <v>20</v>
      </c>
      <c r="I18" s="53" t="s">
        <v>20</v>
      </c>
      <c r="J18" s="53" t="s">
        <v>20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>
        <f>SUM($AE18:$AF18)</f>
        <v>0</v>
      </c>
      <c r="AH18" s="54"/>
      <c r="AI18" s="56"/>
      <c r="AJ18" s="56"/>
      <c r="AK18" s="56"/>
      <c r="AL18" s="56"/>
      <c r="AM18" s="58"/>
      <c r="AN18" s="58"/>
    </row>
    <row r="19" spans="1:40" s="51" customFormat="1" ht="12" customHeight="1" x14ac:dyDescent="0.35">
      <c r="A19" s="48" t="s">
        <v>31</v>
      </c>
      <c r="B19" s="57">
        <f t="shared" si="0"/>
        <v>4</v>
      </c>
      <c r="C19" s="50">
        <f t="shared" si="1"/>
        <v>82</v>
      </c>
      <c r="D19" s="51">
        <v>16</v>
      </c>
      <c r="E19" s="52">
        <f t="shared" si="2"/>
        <v>18</v>
      </c>
      <c r="F19" s="53">
        <f>INDEX('04-02'!$A$5:$Z$34,MATCH(A19,'04-02'!$A$5:$A$34,0),26)</f>
        <v>94</v>
      </c>
      <c r="G19" s="53">
        <f>INDEX('04-09'!$A$5:$Z$34,MATCH(A19,'04-09'!$A$5:$A$34,0),26)</f>
        <v>75</v>
      </c>
      <c r="H19" s="53">
        <f>INDEX('04-16'!$A$5:$Z$34,MATCH(A19,'04-16'!$A$5:$A$34,0),26)</f>
        <v>76</v>
      </c>
      <c r="I19" s="53">
        <f>INDEX('04-23'!$A$5:$Z$34,MATCH(A19,'04-23'!$A$5:$A$34,0),26)</f>
        <v>83</v>
      </c>
      <c r="J19" s="53" t="s">
        <v>20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>
        <f>SUM($AE19:$AF19)</f>
        <v>0</v>
      </c>
      <c r="AH19" s="54"/>
      <c r="AI19" s="56"/>
      <c r="AJ19" s="56"/>
      <c r="AK19" s="56"/>
      <c r="AL19" s="56"/>
      <c r="AM19" s="58"/>
      <c r="AN19" s="58"/>
    </row>
    <row r="20" spans="1:40" s="51" customFormat="1" ht="12" customHeight="1" x14ac:dyDescent="0.35">
      <c r="A20" s="48" t="s">
        <v>27</v>
      </c>
      <c r="B20" s="57">
        <f t="shared" si="0"/>
        <v>3</v>
      </c>
      <c r="C20" s="50">
        <f t="shared" si="1"/>
        <v>82.666666666666671</v>
      </c>
      <c r="D20" s="51">
        <v>17</v>
      </c>
      <c r="E20" s="52">
        <f t="shared" si="2"/>
        <v>19</v>
      </c>
      <c r="F20" s="53">
        <f>INDEX('04-02'!$A$5:$Z$34,MATCH(A20,'04-02'!$A$5:$A$34,0),26)</f>
        <v>80</v>
      </c>
      <c r="G20" s="366" t="s">
        <v>20</v>
      </c>
      <c r="H20" s="53">
        <f>INDEX('04-16'!$A$5:$Z$34,MATCH(A20,'04-16'!$A$5:$A$34,0),26)</f>
        <v>79</v>
      </c>
      <c r="I20" s="53">
        <f>INDEX('04-23'!$A$5:$Z$34,MATCH(A20,'04-23'!$A$5:$A$34,0),26)</f>
        <v>89</v>
      </c>
      <c r="J20" s="53" t="s">
        <v>20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 t="s">
        <v>20</v>
      </c>
      <c r="AH20" s="54"/>
      <c r="AI20" s="56"/>
      <c r="AJ20" s="56"/>
      <c r="AK20" s="56"/>
      <c r="AL20" s="56"/>
      <c r="AM20" s="58"/>
      <c r="AN20" s="58"/>
    </row>
    <row r="21" spans="1:40" s="51" customFormat="1" ht="12" customHeight="1" x14ac:dyDescent="0.35">
      <c r="A21" s="48" t="s">
        <v>32</v>
      </c>
      <c r="B21" s="57">
        <f t="shared" si="0"/>
        <v>2</v>
      </c>
      <c r="C21" s="50">
        <f t="shared" si="1"/>
        <v>84</v>
      </c>
      <c r="D21" s="51">
        <v>18</v>
      </c>
      <c r="E21" s="52">
        <f t="shared" si="2"/>
        <v>20</v>
      </c>
      <c r="F21" s="53">
        <f>INDEX('04-02'!$A$5:$Z$34,MATCH(A21,'04-02'!$A$5:$A$34,0),26)</f>
        <v>97</v>
      </c>
      <c r="G21" s="366" t="s">
        <v>20</v>
      </c>
      <c r="H21" s="53" t="s">
        <v>20</v>
      </c>
      <c r="I21" s="53">
        <f>INDEX('04-23'!$A$5:$Z$34,MATCH(A21,'04-23'!$A$5:$A$34,0),26)</f>
        <v>71</v>
      </c>
      <c r="J21" s="53" t="s">
        <v>20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 t="s">
        <v>20</v>
      </c>
      <c r="AH21" s="54"/>
      <c r="AI21" s="56"/>
      <c r="AJ21" s="56"/>
      <c r="AK21" s="56"/>
      <c r="AL21" s="56"/>
      <c r="AM21" s="58"/>
      <c r="AN21" s="58"/>
    </row>
    <row r="22" spans="1:40" s="51" customFormat="1" ht="12" customHeight="1" x14ac:dyDescent="0.35">
      <c r="A22" s="48" t="s">
        <v>34</v>
      </c>
      <c r="B22" s="57">
        <f t="shared" si="0"/>
        <v>0</v>
      </c>
      <c r="C22" s="50" t="s">
        <v>20</v>
      </c>
      <c r="D22" s="51" t="s">
        <v>20</v>
      </c>
      <c r="E22" s="52" t="s">
        <v>20</v>
      </c>
      <c r="F22" s="53" t="str">
        <f>INDEX('04-02'!$A$5:$Z$34,MATCH(A22,'04-02'!$A$5:$A$34,0),26)</f>
        <v xml:space="preserve"> </v>
      </c>
      <c r="G22" s="366" t="s">
        <v>20</v>
      </c>
      <c r="H22" s="53" t="s">
        <v>20</v>
      </c>
      <c r="I22" s="53" t="s">
        <v>20</v>
      </c>
      <c r="J22" s="53" t="s">
        <v>20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 t="s">
        <v>20</v>
      </c>
      <c r="AH22" s="54"/>
      <c r="AI22" s="56"/>
      <c r="AJ22" s="56"/>
      <c r="AK22" s="56"/>
      <c r="AL22" s="56"/>
      <c r="AM22" s="58"/>
      <c r="AN22" s="58"/>
    </row>
    <row r="23" spans="1:40" s="51" customFormat="1" ht="12" customHeight="1" x14ac:dyDescent="0.35">
      <c r="A23" s="48" t="s">
        <v>38</v>
      </c>
      <c r="B23" s="57">
        <f t="shared" si="0"/>
        <v>0</v>
      </c>
      <c r="C23" s="50" t="s">
        <v>20</v>
      </c>
      <c r="D23" s="51" t="s">
        <v>20</v>
      </c>
      <c r="E23" s="52" t="s">
        <v>20</v>
      </c>
      <c r="F23" s="53" t="str">
        <f>INDEX('04-02'!$A$5:$Z$34,MATCH(A23,'04-02'!$A$5:$A$34,0),26)</f>
        <v xml:space="preserve"> </v>
      </c>
      <c r="G23" s="366" t="s">
        <v>20</v>
      </c>
      <c r="H23" s="53" t="s">
        <v>20</v>
      </c>
      <c r="I23" s="53" t="s">
        <v>20</v>
      </c>
      <c r="J23" s="53" t="s">
        <v>20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Y23" s="53"/>
      <c r="Z23" s="53"/>
      <c r="AA23" s="53"/>
      <c r="AB23" s="53"/>
      <c r="AC23" s="53"/>
      <c r="AD23" s="53"/>
      <c r="AE23" s="53"/>
      <c r="AF23" s="53"/>
      <c r="AG23" s="53" t="s">
        <v>20</v>
      </c>
      <c r="AH23" s="54"/>
      <c r="AI23" s="56"/>
      <c r="AJ23" s="56"/>
      <c r="AK23" s="56"/>
      <c r="AL23" s="56"/>
      <c r="AM23" s="58"/>
      <c r="AN23" s="58"/>
    </row>
    <row r="24" spans="1:40" s="51" customFormat="1" ht="12" customHeight="1" x14ac:dyDescent="0.35">
      <c r="A24" s="48" t="s">
        <v>40</v>
      </c>
      <c r="B24" s="57">
        <f t="shared" si="0"/>
        <v>0</v>
      </c>
      <c r="C24" s="50" t="s">
        <v>20</v>
      </c>
      <c r="D24" s="51" t="s">
        <v>20</v>
      </c>
      <c r="E24" s="52" t="s">
        <v>20</v>
      </c>
      <c r="F24" s="53" t="str">
        <f>INDEX('04-02'!$A$5:$Z$34,MATCH(A24,'04-02'!$A$5:$A$34,0),26)</f>
        <v xml:space="preserve"> </v>
      </c>
      <c r="G24" s="366" t="s">
        <v>20</v>
      </c>
      <c r="H24" s="53" t="s">
        <v>20</v>
      </c>
      <c r="I24" s="53" t="s">
        <v>20</v>
      </c>
      <c r="J24" s="53" t="s">
        <v>20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 t="s">
        <v>20</v>
      </c>
      <c r="AH24" s="54"/>
      <c r="AI24" s="56"/>
      <c r="AJ24" s="56"/>
      <c r="AK24" s="56"/>
      <c r="AL24" s="56"/>
      <c r="AM24" s="58"/>
      <c r="AN24" s="58"/>
    </row>
    <row r="25" spans="1:40" s="51" customFormat="1" ht="12" customHeight="1" x14ac:dyDescent="0.35">
      <c r="A25" s="48" t="s">
        <v>44</v>
      </c>
      <c r="B25" s="57">
        <f t="shared" si="0"/>
        <v>0</v>
      </c>
      <c r="C25" s="50" t="s">
        <v>20</v>
      </c>
      <c r="D25" s="51" t="s">
        <v>20</v>
      </c>
      <c r="E25" s="52" t="s">
        <v>20</v>
      </c>
      <c r="F25" s="53" t="str">
        <f>INDEX('04-02'!$A$5:$Z$34,MATCH(A25,'04-02'!$A$5:$A$34,0),26)</f>
        <v/>
      </c>
      <c r="G25" s="366" t="s">
        <v>20</v>
      </c>
      <c r="H25" s="53" t="s">
        <v>20</v>
      </c>
      <c r="I25" s="53" t="str">
        <f>INDEX('04-23'!$A$5:$Z$34,MATCH(A25,'04-23'!$A$5:$A$34,0),26)</f>
        <v/>
      </c>
      <c r="J25" s="53" t="str">
        <f>INDEX('04-30'!$A$5:$Z$34,MATCH(A25,'04-30'!$A$5:$A$34,0),26)</f>
        <v/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 t="s">
        <v>20</v>
      </c>
      <c r="AH25" s="54"/>
      <c r="AI25" s="56"/>
      <c r="AJ25" s="56"/>
      <c r="AK25" s="58"/>
      <c r="AL25" s="58"/>
      <c r="AM25" s="58"/>
      <c r="AN25" s="58"/>
    </row>
    <row r="26" spans="1:40" s="51" customFormat="1" ht="12" customHeight="1" x14ac:dyDescent="0.35">
      <c r="A26" s="60" t="s">
        <v>45</v>
      </c>
      <c r="B26" s="57">
        <f t="shared" si="0"/>
        <v>0</v>
      </c>
      <c r="C26" s="50" t="s">
        <v>20</v>
      </c>
      <c r="D26" s="51" t="s">
        <v>20</v>
      </c>
      <c r="E26" s="52" t="s">
        <v>20</v>
      </c>
      <c r="F26" s="53" t="str">
        <f>INDEX('04-02'!$A$5:$Z$34,MATCH(A26,'04-02'!$A$5:$A$34,0),26)</f>
        <v xml:space="preserve"> </v>
      </c>
      <c r="G26" s="366" t="s">
        <v>20</v>
      </c>
      <c r="H26" s="53" t="s">
        <v>20</v>
      </c>
      <c r="I26" s="53" t="str">
        <f>INDEX('04-23'!$A$5:$Z$34,MATCH(A26,'04-23'!$A$5:$A$34,0),26)</f>
        <v xml:space="preserve"> </v>
      </c>
      <c r="J26" s="53" t="str">
        <f>INDEX('04-30'!$A$5:$Z$34,MATCH(A26,'04-30'!$A$5:$A$34,0),26)</f>
        <v xml:space="preserve"> 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Y26" s="53"/>
      <c r="Z26" s="53"/>
      <c r="AA26" s="53"/>
      <c r="AB26" s="53"/>
      <c r="AC26" s="53"/>
      <c r="AD26" s="53"/>
      <c r="AE26" s="53"/>
      <c r="AF26" s="53"/>
      <c r="AG26" s="53" t="s">
        <v>20</v>
      </c>
      <c r="AH26" s="54"/>
      <c r="AI26" s="56"/>
      <c r="AJ26" s="56"/>
      <c r="AK26" s="58"/>
      <c r="AL26" s="58"/>
      <c r="AM26" s="58"/>
      <c r="AN26" s="58"/>
    </row>
    <row r="27" spans="1:40" s="51" customFormat="1" ht="12" customHeight="1" x14ac:dyDescent="0.35">
      <c r="A27" s="48" t="s">
        <v>46</v>
      </c>
      <c r="B27" s="57">
        <f t="shared" si="0"/>
        <v>0</v>
      </c>
      <c r="C27" s="50" t="s">
        <v>20</v>
      </c>
      <c r="D27" s="51" t="s">
        <v>20</v>
      </c>
      <c r="E27" s="52" t="s">
        <v>20</v>
      </c>
      <c r="F27" s="53" t="str">
        <f>INDEX('04-02'!$A$5:$Z$34,MATCH(A27,'04-02'!$A$5:$A$34,0),26)</f>
        <v xml:space="preserve"> </v>
      </c>
      <c r="G27" s="366" t="s">
        <v>20</v>
      </c>
      <c r="H27" s="53" t="s">
        <v>20</v>
      </c>
      <c r="I27" s="53" t="str">
        <f>INDEX('04-23'!$A$5:$Z$34,MATCH(A27,'04-23'!$A$5:$A$34,0),26)</f>
        <v xml:space="preserve"> 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  <c r="AI27" s="56"/>
      <c r="AJ27" s="56"/>
      <c r="AK27" s="58"/>
      <c r="AL27" s="58"/>
      <c r="AM27" s="58"/>
      <c r="AN27" s="58"/>
    </row>
    <row r="28" spans="1:40" s="51" customFormat="1" ht="12" customHeight="1" x14ac:dyDescent="0.35">
      <c r="A28" s="48" t="s">
        <v>42</v>
      </c>
      <c r="B28" s="57">
        <f t="shared" si="0"/>
        <v>0</v>
      </c>
      <c r="C28" s="50" t="s">
        <v>158</v>
      </c>
      <c r="D28" s="51" t="s">
        <v>20</v>
      </c>
      <c r="E28" s="52" t="s">
        <v>20</v>
      </c>
      <c r="F28" s="53" t="str">
        <f>INDEX('04-02'!$A$5:$Z$34,MATCH(A28,'04-02'!$A$5:$A$34,0),26)</f>
        <v xml:space="preserve"> </v>
      </c>
      <c r="G28" s="366" t="s">
        <v>20</v>
      </c>
      <c r="H28" s="53" t="s">
        <v>20</v>
      </c>
      <c r="I28" s="53" t="str">
        <f>INDEX('04-23'!$A$5:$Z$34,MATCH(A28,'04-23'!$A$5:$A$34,0),26)</f>
        <v xml:space="preserve"> </v>
      </c>
      <c r="J28" s="53" t="str">
        <f>INDEX('04-30'!$A$5:$Z$34,MATCH(A28,'04-30'!$A$5:$A$34,0),26)</f>
        <v xml:space="preserve"> 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>
        <f>SUM($AE28:$AF28)</f>
        <v>0</v>
      </c>
      <c r="AH28" s="54"/>
      <c r="AI28" s="56"/>
      <c r="AJ28" s="56"/>
      <c r="AK28" s="58"/>
      <c r="AL28" s="58"/>
      <c r="AM28" s="58"/>
      <c r="AN28" s="58"/>
    </row>
    <row r="29" spans="1:40" s="51" customFormat="1" x14ac:dyDescent="0.3">
      <c r="A29" s="48" t="s">
        <v>47</v>
      </c>
      <c r="B29" s="61"/>
      <c r="C29" s="62"/>
      <c r="D29" s="61"/>
      <c r="E29" s="63"/>
      <c r="F29" s="61">
        <v>26</v>
      </c>
      <c r="G29" s="61">
        <v>25</v>
      </c>
      <c r="H29" s="61">
        <v>24</v>
      </c>
      <c r="I29" s="63">
        <v>23</v>
      </c>
      <c r="J29" s="61">
        <v>22</v>
      </c>
      <c r="K29" s="61">
        <v>21</v>
      </c>
      <c r="L29" s="61">
        <v>20</v>
      </c>
      <c r="M29" s="61">
        <v>19</v>
      </c>
      <c r="N29" s="61">
        <v>18</v>
      </c>
      <c r="O29" s="61">
        <v>17</v>
      </c>
      <c r="P29" s="61">
        <v>16</v>
      </c>
      <c r="Q29" s="61">
        <v>15</v>
      </c>
      <c r="R29" s="61">
        <v>14</v>
      </c>
      <c r="S29" s="61">
        <v>13</v>
      </c>
      <c r="T29" s="61">
        <v>12</v>
      </c>
      <c r="U29" s="61">
        <v>11</v>
      </c>
      <c r="V29" s="61">
        <v>10</v>
      </c>
      <c r="W29" s="61">
        <v>9</v>
      </c>
      <c r="X29" s="61">
        <v>8</v>
      </c>
      <c r="Y29" s="61">
        <v>7</v>
      </c>
      <c r="Z29" s="61">
        <v>6</v>
      </c>
      <c r="AA29" s="61">
        <v>5</v>
      </c>
      <c r="AB29" s="61">
        <v>4</v>
      </c>
      <c r="AC29" s="61">
        <v>3</v>
      </c>
      <c r="AD29" s="61">
        <v>2</v>
      </c>
      <c r="AE29" s="61">
        <v>1</v>
      </c>
      <c r="AF29" s="61" t="s">
        <v>48</v>
      </c>
      <c r="AG29" s="61" t="s">
        <v>20</v>
      </c>
      <c r="AH29" s="61" t="s">
        <v>20</v>
      </c>
      <c r="AI29" s="56"/>
      <c r="AJ29" s="56"/>
      <c r="AK29" s="58"/>
      <c r="AL29" s="58"/>
      <c r="AM29" s="58"/>
      <c r="AN29" s="58"/>
    </row>
    <row r="30" spans="1:40" s="51" customFormat="1" x14ac:dyDescent="0.3">
      <c r="A30" s="48" t="s">
        <v>49</v>
      </c>
      <c r="B30" s="64"/>
      <c r="C30" s="50"/>
      <c r="D30" s="65"/>
      <c r="E30" s="53"/>
      <c r="F30" s="65"/>
      <c r="G30" s="58"/>
      <c r="H30" s="58"/>
      <c r="I30" s="53"/>
      <c r="J30" s="58"/>
      <c r="K30" s="58"/>
      <c r="L30" s="66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6"/>
      <c r="AJ30" s="56"/>
      <c r="AK30" s="58"/>
      <c r="AL30" s="58"/>
      <c r="AM30" s="58"/>
      <c r="AN30" s="58"/>
    </row>
    <row r="31" spans="1:40" s="51" customFormat="1" x14ac:dyDescent="0.3">
      <c r="A31" s="48" t="s">
        <v>50</v>
      </c>
      <c r="B31" s="67"/>
      <c r="C31" s="50"/>
      <c r="D31" s="65"/>
      <c r="E31" s="53"/>
      <c r="F31" s="65"/>
      <c r="G31" s="58"/>
      <c r="H31" s="58"/>
      <c r="I31" s="53"/>
      <c r="J31" s="58"/>
      <c r="K31" s="58"/>
      <c r="L31" s="66"/>
      <c r="M31" s="58"/>
      <c r="N31" s="58"/>
      <c r="O31" s="58"/>
      <c r="P31" s="58"/>
      <c r="Q31" s="58" t="s">
        <v>20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6"/>
      <c r="AJ31" s="56"/>
      <c r="AK31" s="58"/>
      <c r="AL31" s="58"/>
      <c r="AM31" s="58"/>
      <c r="AN31" s="58"/>
    </row>
    <row r="32" spans="1:40" x14ac:dyDescent="0.3">
      <c r="Q32" s="33" t="s">
        <v>20</v>
      </c>
      <c r="T32" s="36"/>
    </row>
    <row r="33" spans="20:20" x14ac:dyDescent="0.3">
      <c r="T33" s="36"/>
    </row>
    <row r="34" spans="20:20" x14ac:dyDescent="0.3">
      <c r="T34" s="36"/>
    </row>
    <row r="35" spans="20:20" x14ac:dyDescent="0.3">
      <c r="T35" s="36"/>
    </row>
    <row r="36" spans="20:20" x14ac:dyDescent="0.3">
      <c r="T36" s="36"/>
    </row>
    <row r="37" spans="20:20" x14ac:dyDescent="0.3">
      <c r="T37" s="36"/>
    </row>
    <row r="38" spans="20:20" x14ac:dyDescent="0.3">
      <c r="T38" s="36"/>
    </row>
    <row r="39" spans="20:20" x14ac:dyDescent="0.3">
      <c r="T39" s="36"/>
    </row>
    <row r="40" spans="20:20" x14ac:dyDescent="0.3">
      <c r="T40" s="36"/>
    </row>
    <row r="41" spans="20:20" x14ac:dyDescent="0.3">
      <c r="T41" s="36"/>
    </row>
    <row r="42" spans="20:20" x14ac:dyDescent="0.3">
      <c r="T42" s="36" t="s">
        <v>20</v>
      </c>
    </row>
    <row r="43" spans="20:20" x14ac:dyDescent="0.3">
      <c r="T43" s="36" t="s">
        <v>20</v>
      </c>
    </row>
    <row r="44" spans="20:20" x14ac:dyDescent="0.3">
      <c r="T44" s="36" t="s">
        <v>20</v>
      </c>
    </row>
    <row r="45" spans="20:20" x14ac:dyDescent="0.3">
      <c r="T45" s="36" t="s">
        <v>20</v>
      </c>
    </row>
  </sheetData>
  <sortState xmlns:xlrd2="http://schemas.microsoft.com/office/spreadsheetml/2017/richdata2" ref="A2:AH32">
    <sortCondition ref="C1:C32"/>
  </sortState>
  <conditionalFormatting sqref="B3:B29">
    <cfRule type="cellIs" dxfId="1605" priority="3" stopIfTrue="1" operator="lessThan">
      <formula>13</formula>
    </cfRule>
    <cfRule type="cellIs" dxfId="1604" priority="4" stopIfTrue="1" operator="greaterThanOrEqual">
      <formula>13</formula>
    </cfRule>
  </conditionalFormatting>
  <pageMargins left="0.75" right="0.75" top="1" bottom="1" header="0.5" footer="0.5"/>
  <pageSetup paperSize="9"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sqref="A1:A1048576"/>
    </sheetView>
  </sheetViews>
  <sheetFormatPr defaultRowHeight="12.5" x14ac:dyDescent="0.25"/>
  <cols>
    <col min="1" max="1" width="9.08984375" style="68" customWidth="1"/>
    <col min="2" max="2" width="13.6328125" customWidth="1"/>
    <col min="3" max="3" width="12.7265625" customWidth="1"/>
    <col min="4" max="6" width="9.08984375" style="12" customWidth="1"/>
  </cols>
  <sheetData>
    <row r="1" spans="1:6" s="14" customFormat="1" ht="13" x14ac:dyDescent="0.3">
      <c r="A1" s="69" t="s">
        <v>0</v>
      </c>
      <c r="B1" s="14" t="s">
        <v>51</v>
      </c>
      <c r="C1" s="14" t="s">
        <v>3</v>
      </c>
      <c r="D1" s="14" t="s">
        <v>52</v>
      </c>
      <c r="E1" s="14" t="s">
        <v>53</v>
      </c>
      <c r="F1" s="14" t="s">
        <v>54</v>
      </c>
    </row>
    <row r="2" spans="1:6" x14ac:dyDescent="0.25">
      <c r="A2" s="68">
        <v>38224</v>
      </c>
      <c r="B2" t="s">
        <v>55</v>
      </c>
      <c r="C2" t="s">
        <v>11</v>
      </c>
      <c r="D2" s="12">
        <v>13</v>
      </c>
      <c r="E2" s="12">
        <v>155</v>
      </c>
      <c r="F2" s="12" t="s">
        <v>56</v>
      </c>
    </row>
    <row r="3" spans="1:6" x14ac:dyDescent="0.25">
      <c r="A3" s="68">
        <v>38987</v>
      </c>
      <c r="B3" t="s">
        <v>55</v>
      </c>
      <c r="C3" t="s">
        <v>11</v>
      </c>
      <c r="D3" s="12">
        <v>4</v>
      </c>
      <c r="E3" s="12">
        <v>154</v>
      </c>
      <c r="F3" s="12" t="s">
        <v>56</v>
      </c>
    </row>
    <row r="4" spans="1:6" x14ac:dyDescent="0.25">
      <c r="A4" s="68">
        <v>39624</v>
      </c>
      <c r="B4" t="s">
        <v>57</v>
      </c>
      <c r="C4" t="s">
        <v>58</v>
      </c>
      <c r="D4" s="12">
        <v>9</v>
      </c>
      <c r="E4" s="12">
        <v>159</v>
      </c>
      <c r="F4" s="12" t="s">
        <v>56</v>
      </c>
    </row>
    <row r="5" spans="1:6" x14ac:dyDescent="0.25">
      <c r="A5" s="68">
        <v>43074</v>
      </c>
      <c r="B5" t="s">
        <v>29</v>
      </c>
      <c r="C5" t="s">
        <v>59</v>
      </c>
      <c r="D5" s="12">
        <v>7</v>
      </c>
      <c r="E5" s="12">
        <v>122</v>
      </c>
      <c r="F5" s="12" t="s">
        <v>60</v>
      </c>
    </row>
    <row r="6" spans="1:6" x14ac:dyDescent="0.25">
      <c r="A6" s="68">
        <v>43320</v>
      </c>
      <c r="B6" t="s">
        <v>61</v>
      </c>
      <c r="C6" t="s">
        <v>62</v>
      </c>
      <c r="D6" s="12">
        <v>10</v>
      </c>
      <c r="E6" s="12">
        <v>152</v>
      </c>
      <c r="F6" s="12" t="s">
        <v>63</v>
      </c>
    </row>
    <row r="7" spans="1:6" x14ac:dyDescent="0.25">
      <c r="A7" s="68">
        <v>43362</v>
      </c>
      <c r="B7" t="s">
        <v>55</v>
      </c>
      <c r="C7" t="s">
        <v>64</v>
      </c>
      <c r="D7" s="12">
        <v>4</v>
      </c>
      <c r="E7" s="12">
        <v>170</v>
      </c>
    </row>
  </sheetData>
  <pageMargins left="0.75" right="0.75" top="1" bottom="1" header="0.5" footer="0.5"/>
  <pageSetup paperSize="9" fitToWidth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1"/>
  <sheetViews>
    <sheetView workbookViewId="0">
      <pane xSplit="1" ySplit="10" topLeftCell="B12" activePane="bottomRight" state="frozen"/>
      <selection activeCell="B53" sqref="B53"/>
      <selection pane="topRight"/>
      <selection pane="bottomLeft"/>
      <selection pane="bottomRight" activeCell="F37" sqref="F37"/>
    </sheetView>
  </sheetViews>
  <sheetFormatPr defaultColWidth="4.36328125" defaultRowHeight="13" x14ac:dyDescent="0.3"/>
  <cols>
    <col min="1" max="1" width="18.26953125" style="70" customWidth="1"/>
    <col min="2" max="14" width="5.08984375" customWidth="1"/>
    <col min="15" max="17" width="5.26953125" customWidth="1"/>
    <col min="18" max="28" width="5.08984375" customWidth="1"/>
    <col min="29" max="29" width="6" style="71" customWidth="1"/>
  </cols>
  <sheetData>
    <row r="1" spans="1:29" s="72" customFormat="1" x14ac:dyDescent="0.3">
      <c r="B1" s="73">
        <v>45384</v>
      </c>
      <c r="C1" s="73">
        <v>45756</v>
      </c>
      <c r="D1" s="73">
        <v>45763</v>
      </c>
      <c r="E1" s="73">
        <v>45770</v>
      </c>
      <c r="F1" s="73">
        <v>45777</v>
      </c>
      <c r="G1" s="73">
        <v>45784</v>
      </c>
      <c r="H1" s="73">
        <v>45791</v>
      </c>
      <c r="I1" s="73">
        <v>45798</v>
      </c>
      <c r="J1" s="73">
        <v>45805</v>
      </c>
      <c r="K1" s="73">
        <v>45812</v>
      </c>
      <c r="L1" s="73">
        <v>45819</v>
      </c>
      <c r="M1" s="73">
        <v>45826</v>
      </c>
      <c r="N1" s="73">
        <v>45833</v>
      </c>
      <c r="O1" s="72">
        <v>45840</v>
      </c>
      <c r="P1" s="72">
        <v>45847</v>
      </c>
      <c r="Q1" s="72">
        <v>45854</v>
      </c>
      <c r="R1" s="72">
        <v>45861</v>
      </c>
      <c r="S1" s="72">
        <v>45868</v>
      </c>
      <c r="T1" s="72">
        <v>45875</v>
      </c>
      <c r="U1" s="72">
        <v>45882</v>
      </c>
      <c r="V1" s="72">
        <v>45889</v>
      </c>
      <c r="W1" s="72">
        <v>45896</v>
      </c>
      <c r="X1" s="72">
        <v>45903</v>
      </c>
      <c r="Y1" s="72">
        <v>45910</v>
      </c>
      <c r="Z1" s="72">
        <v>45917</v>
      </c>
      <c r="AA1" s="72">
        <v>45924</v>
      </c>
      <c r="AB1" s="358" t="s">
        <v>20</v>
      </c>
      <c r="AC1" s="74"/>
    </row>
    <row r="2" spans="1:29" s="75" customFormat="1" x14ac:dyDescent="0.3">
      <c r="A2" s="75" t="s">
        <v>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AC2" s="77">
        <f>SUM(B2:C2)</f>
        <v>0</v>
      </c>
    </row>
    <row r="3" spans="1:29" s="78" customFormat="1" x14ac:dyDescent="0.3">
      <c r="A3" s="79" t="s">
        <v>29</v>
      </c>
      <c r="AC3" s="75">
        <f t="shared" ref="AC3:AC6" si="0">SUM(B3:AB3)</f>
        <v>0</v>
      </c>
    </row>
    <row r="4" spans="1:29" s="78" customFormat="1" x14ac:dyDescent="0.3">
      <c r="A4" t="s">
        <v>46</v>
      </c>
      <c r="AC4" s="75">
        <f t="shared" si="0"/>
        <v>0</v>
      </c>
    </row>
    <row r="5" spans="1:29" s="78" customFormat="1" x14ac:dyDescent="0.3">
      <c r="A5" t="s">
        <v>30</v>
      </c>
      <c r="I5" s="78" t="s">
        <v>20</v>
      </c>
      <c r="AC5" s="75">
        <f t="shared" si="0"/>
        <v>0</v>
      </c>
    </row>
    <row r="6" spans="1:29" s="78" customFormat="1" x14ac:dyDescent="0.3">
      <c r="A6" t="s">
        <v>33</v>
      </c>
      <c r="AC6" s="75">
        <f t="shared" si="0"/>
        <v>0</v>
      </c>
    </row>
    <row r="7" spans="1:29" s="78" customFormat="1" x14ac:dyDescent="0.3">
      <c r="A7" t="s">
        <v>31</v>
      </c>
      <c r="AC7" s="75">
        <v>1</v>
      </c>
    </row>
    <row r="8" spans="1:29" s="80" customFormat="1" x14ac:dyDescent="0.3">
      <c r="A8" s="81" t="s">
        <v>66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U8" s="80" t="s">
        <v>20</v>
      </c>
      <c r="AC8" s="82">
        <f>SUM(AC3:AC7)</f>
        <v>1</v>
      </c>
    </row>
    <row r="9" spans="1:29" x14ac:dyDescent="0.3">
      <c r="AC9" s="33"/>
    </row>
    <row r="10" spans="1:29" s="83" customFormat="1" x14ac:dyDescent="0.3">
      <c r="A10" s="83" t="s">
        <v>67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AC10" s="71"/>
    </row>
    <row r="11" spans="1:29" x14ac:dyDescent="0.3">
      <c r="A11" t="s">
        <v>41</v>
      </c>
      <c r="AC11" s="71">
        <f t="shared" ref="AC11:AC33" si="1">SUM(B11:AA11)</f>
        <v>0</v>
      </c>
    </row>
    <row r="12" spans="1:29" x14ac:dyDescent="0.3">
      <c r="A12" t="s">
        <v>23</v>
      </c>
      <c r="B12">
        <v>1</v>
      </c>
      <c r="D12">
        <v>1</v>
      </c>
      <c r="AC12" s="71">
        <f t="shared" si="1"/>
        <v>2</v>
      </c>
    </row>
    <row r="13" spans="1:29" x14ac:dyDescent="0.3">
      <c r="A13" t="s">
        <v>68</v>
      </c>
      <c r="AC13" s="71">
        <f t="shared" si="1"/>
        <v>0</v>
      </c>
    </row>
    <row r="14" spans="1:29" x14ac:dyDescent="0.3">
      <c r="A14" t="s">
        <v>40</v>
      </c>
      <c r="AC14" s="71">
        <f t="shared" si="1"/>
        <v>0</v>
      </c>
    </row>
    <row r="15" spans="1:29" x14ac:dyDescent="0.3">
      <c r="A15" t="s">
        <v>29</v>
      </c>
      <c r="E15">
        <v>3</v>
      </c>
      <c r="F15">
        <v>2</v>
      </c>
      <c r="AC15" s="71">
        <f t="shared" si="1"/>
        <v>5</v>
      </c>
    </row>
    <row r="16" spans="1:29" x14ac:dyDescent="0.3">
      <c r="A16" t="s">
        <v>69</v>
      </c>
    </row>
    <row r="17" spans="1:29" x14ac:dyDescent="0.3">
      <c r="A17" t="s">
        <v>27</v>
      </c>
      <c r="AC17" s="71">
        <f t="shared" si="1"/>
        <v>0</v>
      </c>
    </row>
    <row r="18" spans="1:29" x14ac:dyDescent="0.3">
      <c r="A18" t="s">
        <v>46</v>
      </c>
      <c r="AC18" s="71">
        <f t="shared" si="1"/>
        <v>0</v>
      </c>
    </row>
    <row r="19" spans="1:29" x14ac:dyDescent="0.3">
      <c r="A19" s="85" t="s">
        <v>44</v>
      </c>
      <c r="AC19" s="71">
        <f t="shared" si="1"/>
        <v>0</v>
      </c>
    </row>
    <row r="20" spans="1:29" x14ac:dyDescent="0.3">
      <c r="A20" s="85" t="s">
        <v>24</v>
      </c>
      <c r="AC20" s="71">
        <f t="shared" si="1"/>
        <v>0</v>
      </c>
    </row>
    <row r="21" spans="1:29" x14ac:dyDescent="0.3">
      <c r="A21" s="85" t="s">
        <v>28</v>
      </c>
      <c r="AC21" s="71">
        <f t="shared" si="1"/>
        <v>0</v>
      </c>
    </row>
    <row r="22" spans="1:29" x14ac:dyDescent="0.3">
      <c r="A22" t="s">
        <v>34</v>
      </c>
      <c r="AC22" s="71">
        <f t="shared" si="1"/>
        <v>0</v>
      </c>
    </row>
    <row r="23" spans="1:29" x14ac:dyDescent="0.3">
      <c r="A23" t="s">
        <v>25</v>
      </c>
      <c r="B23">
        <v>1</v>
      </c>
      <c r="F23">
        <v>2</v>
      </c>
      <c r="AC23" s="71">
        <f t="shared" si="1"/>
        <v>3</v>
      </c>
    </row>
    <row r="24" spans="1:29" x14ac:dyDescent="0.3">
      <c r="A24" s="85" t="s">
        <v>39</v>
      </c>
      <c r="AC24" s="71">
        <f t="shared" si="1"/>
        <v>0</v>
      </c>
    </row>
    <row r="25" spans="1:29" x14ac:dyDescent="0.3">
      <c r="A25" t="s">
        <v>36</v>
      </c>
      <c r="F25">
        <v>1</v>
      </c>
      <c r="AC25" s="71">
        <f t="shared" si="1"/>
        <v>1</v>
      </c>
    </row>
    <row r="26" spans="1:29" x14ac:dyDescent="0.3">
      <c r="A26" t="s">
        <v>70</v>
      </c>
      <c r="B26">
        <v>1</v>
      </c>
      <c r="D26">
        <v>1</v>
      </c>
      <c r="AC26" s="71">
        <f t="shared" si="1"/>
        <v>2</v>
      </c>
    </row>
    <row r="27" spans="1:29" x14ac:dyDescent="0.3">
      <c r="A27" t="s">
        <v>55</v>
      </c>
      <c r="AC27" s="71">
        <f t="shared" si="1"/>
        <v>0</v>
      </c>
    </row>
    <row r="28" spans="1:29" x14ac:dyDescent="0.3">
      <c r="A28" t="s">
        <v>33</v>
      </c>
      <c r="AC28" s="71">
        <f t="shared" si="1"/>
        <v>0</v>
      </c>
    </row>
    <row r="29" spans="1:29" x14ac:dyDescent="0.3">
      <c r="A29" t="s">
        <v>71</v>
      </c>
      <c r="AC29" s="71">
        <f t="shared" si="1"/>
        <v>0</v>
      </c>
    </row>
    <row r="30" spans="1:29" x14ac:dyDescent="0.3">
      <c r="A30" t="s">
        <v>35</v>
      </c>
      <c r="AC30" s="71">
        <f t="shared" si="1"/>
        <v>0</v>
      </c>
    </row>
    <row r="31" spans="1:29" x14ac:dyDescent="0.3">
      <c r="A31" t="s">
        <v>37</v>
      </c>
      <c r="E31">
        <v>1</v>
      </c>
      <c r="F31">
        <v>1</v>
      </c>
      <c r="AC31" s="71">
        <f t="shared" si="1"/>
        <v>2</v>
      </c>
    </row>
    <row r="32" spans="1:29" x14ac:dyDescent="0.3">
      <c r="A32" t="s">
        <v>30</v>
      </c>
      <c r="C32">
        <v>2</v>
      </c>
      <c r="E32">
        <v>1</v>
      </c>
      <c r="F32">
        <v>1</v>
      </c>
      <c r="AC32" s="71">
        <f t="shared" si="1"/>
        <v>4</v>
      </c>
    </row>
    <row r="33" spans="1:29" x14ac:dyDescent="0.3">
      <c r="A33" s="86" t="s">
        <v>22</v>
      </c>
      <c r="D33">
        <v>1</v>
      </c>
      <c r="AC33" s="71">
        <f t="shared" si="1"/>
        <v>1</v>
      </c>
    </row>
    <row r="34" spans="1:29" x14ac:dyDescent="0.3">
      <c r="A34" t="s">
        <v>12</v>
      </c>
      <c r="D34">
        <v>1</v>
      </c>
      <c r="E34">
        <v>2</v>
      </c>
      <c r="F34">
        <v>3</v>
      </c>
      <c r="AC34" s="71">
        <f>SUM(B34:AB34)</f>
        <v>6</v>
      </c>
    </row>
    <row r="35" spans="1:29" x14ac:dyDescent="0.3">
      <c r="A35" t="s">
        <v>21</v>
      </c>
      <c r="AC35" s="71">
        <f t="shared" ref="AC35:AC36" si="2">SUM(B35:AA35)</f>
        <v>0</v>
      </c>
    </row>
    <row r="36" spans="1:29" x14ac:dyDescent="0.3">
      <c r="A36" s="87" t="s">
        <v>26</v>
      </c>
      <c r="F36">
        <v>1</v>
      </c>
      <c r="AC36" s="71">
        <f t="shared" si="2"/>
        <v>1</v>
      </c>
    </row>
    <row r="37" spans="1:29" s="80" customFormat="1" x14ac:dyDescent="0.3">
      <c r="A37" s="81" t="s">
        <v>66</v>
      </c>
      <c r="B37" s="82">
        <f>SUM(B11:B34)</f>
        <v>3</v>
      </c>
      <c r="C37" s="82">
        <f>SUM(C11:C36)</f>
        <v>2</v>
      </c>
      <c r="D37" s="82">
        <f>SUM(D11:D35)</f>
        <v>4</v>
      </c>
      <c r="E37" s="82">
        <f>SUM(E11:E35)</f>
        <v>7</v>
      </c>
      <c r="F37" s="82">
        <f>SUM(F11:F36)</f>
        <v>11</v>
      </c>
      <c r="G37" s="82">
        <f>SUM(G11:G36)</f>
        <v>0</v>
      </c>
      <c r="H37" s="82">
        <f>SUM(H11:H36)</f>
        <v>0</v>
      </c>
      <c r="I37" s="82">
        <f>SUM(I11:I35)</f>
        <v>0</v>
      </c>
      <c r="J37" s="82">
        <f>SUM(J11:J34)</f>
        <v>0</v>
      </c>
      <c r="K37" s="82">
        <f t="shared" ref="K37:AC37" si="3">SUM(K11:K36)</f>
        <v>0</v>
      </c>
      <c r="L37" s="82">
        <f t="shared" si="3"/>
        <v>0</v>
      </c>
      <c r="M37" s="82">
        <f t="shared" si="3"/>
        <v>0</v>
      </c>
      <c r="N37" s="82">
        <f t="shared" si="3"/>
        <v>0</v>
      </c>
      <c r="O37" s="82">
        <f t="shared" si="3"/>
        <v>0</v>
      </c>
      <c r="P37" s="82">
        <f t="shared" si="3"/>
        <v>0</v>
      </c>
      <c r="Q37" s="82">
        <f t="shared" si="3"/>
        <v>0</v>
      </c>
      <c r="R37" s="82">
        <f t="shared" si="3"/>
        <v>0</v>
      </c>
      <c r="S37" s="82">
        <f t="shared" si="3"/>
        <v>0</v>
      </c>
      <c r="T37" s="82">
        <f t="shared" si="3"/>
        <v>0</v>
      </c>
      <c r="U37" s="82">
        <f t="shared" si="3"/>
        <v>0</v>
      </c>
      <c r="V37" s="82">
        <f t="shared" si="3"/>
        <v>0</v>
      </c>
      <c r="W37" s="82">
        <f t="shared" si="3"/>
        <v>0</v>
      </c>
      <c r="X37" s="82">
        <f t="shared" si="3"/>
        <v>0</v>
      </c>
      <c r="Y37" s="82">
        <f t="shared" si="3"/>
        <v>0</v>
      </c>
      <c r="Z37" s="82">
        <f t="shared" si="3"/>
        <v>0</v>
      </c>
      <c r="AA37" s="82">
        <f t="shared" si="3"/>
        <v>0</v>
      </c>
      <c r="AB37" s="82">
        <f t="shared" si="3"/>
        <v>0</v>
      </c>
      <c r="AC37" s="82">
        <f t="shared" si="3"/>
        <v>27</v>
      </c>
    </row>
    <row r="39" spans="1:29" x14ac:dyDescent="0.3">
      <c r="A39" s="70" t="s">
        <v>72</v>
      </c>
    </row>
    <row r="40" spans="1:29" x14ac:dyDescent="0.3">
      <c r="A40" s="88" t="s">
        <v>73</v>
      </c>
      <c r="AC40" s="89">
        <f t="shared" ref="AC40:AC60" si="4">SUM(B40:AA40)</f>
        <v>0</v>
      </c>
    </row>
    <row r="41" spans="1:29" x14ac:dyDescent="0.3">
      <c r="A41" s="88" t="s">
        <v>74</v>
      </c>
      <c r="AC41" s="89">
        <f t="shared" si="4"/>
        <v>0</v>
      </c>
    </row>
    <row r="42" spans="1:29" x14ac:dyDescent="0.3">
      <c r="A42" s="88" t="s">
        <v>75</v>
      </c>
      <c r="AC42" s="89">
        <f t="shared" si="4"/>
        <v>0</v>
      </c>
    </row>
    <row r="43" spans="1:29" x14ac:dyDescent="0.3">
      <c r="A43" s="88" t="s">
        <v>76</v>
      </c>
      <c r="AC43" s="89">
        <f t="shared" si="4"/>
        <v>0</v>
      </c>
    </row>
    <row r="44" spans="1:29" x14ac:dyDescent="0.3">
      <c r="A44" s="88" t="s">
        <v>77</v>
      </c>
      <c r="AC44" s="89">
        <f t="shared" si="4"/>
        <v>0</v>
      </c>
    </row>
    <row r="45" spans="1:29" x14ac:dyDescent="0.3">
      <c r="A45" s="88" t="s">
        <v>58</v>
      </c>
      <c r="D45">
        <v>4</v>
      </c>
      <c r="AC45" s="89">
        <f t="shared" si="4"/>
        <v>4</v>
      </c>
    </row>
    <row r="46" spans="1:29" x14ac:dyDescent="0.3">
      <c r="A46" s="88" t="s">
        <v>78</v>
      </c>
      <c r="AC46" s="89">
        <f t="shared" si="4"/>
        <v>0</v>
      </c>
    </row>
    <row r="47" spans="1:29" x14ac:dyDescent="0.3">
      <c r="A47" s="88" t="s">
        <v>79</v>
      </c>
      <c r="AC47" s="89">
        <f t="shared" si="4"/>
        <v>0</v>
      </c>
    </row>
    <row r="48" spans="1:29" x14ac:dyDescent="0.3">
      <c r="A48" s="88" t="s">
        <v>80</v>
      </c>
      <c r="E48">
        <v>7</v>
      </c>
      <c r="AC48" s="89">
        <f t="shared" si="4"/>
        <v>7</v>
      </c>
    </row>
    <row r="49" spans="1:29" x14ac:dyDescent="0.3">
      <c r="A49" s="88" t="s">
        <v>81</v>
      </c>
      <c r="AC49" s="89">
        <f t="shared" si="4"/>
        <v>0</v>
      </c>
    </row>
    <row r="50" spans="1:29" x14ac:dyDescent="0.3">
      <c r="A50" s="88" t="s">
        <v>82</v>
      </c>
      <c r="AC50" s="89">
        <f t="shared" si="4"/>
        <v>0</v>
      </c>
    </row>
    <row r="51" spans="1:29" x14ac:dyDescent="0.3">
      <c r="A51" s="88" t="s">
        <v>83</v>
      </c>
      <c r="AC51" s="89">
        <f t="shared" si="4"/>
        <v>0</v>
      </c>
    </row>
    <row r="52" spans="1:29" x14ac:dyDescent="0.3">
      <c r="A52" s="88" t="s">
        <v>11</v>
      </c>
      <c r="B52">
        <v>3</v>
      </c>
      <c r="AC52" s="89">
        <f t="shared" si="4"/>
        <v>3</v>
      </c>
    </row>
    <row r="53" spans="1:29" x14ac:dyDescent="0.3">
      <c r="A53" s="88" t="s">
        <v>62</v>
      </c>
      <c r="C53">
        <v>2</v>
      </c>
      <c r="AC53" s="89">
        <f t="shared" si="4"/>
        <v>2</v>
      </c>
    </row>
    <row r="54" spans="1:29" x14ac:dyDescent="0.3">
      <c r="A54" s="88" t="s">
        <v>64</v>
      </c>
      <c r="AC54" s="89">
        <f t="shared" si="4"/>
        <v>0</v>
      </c>
    </row>
    <row r="55" spans="1:29" x14ac:dyDescent="0.3">
      <c r="A55" s="88" t="s">
        <v>84</v>
      </c>
      <c r="AC55" s="89">
        <f t="shared" si="4"/>
        <v>0</v>
      </c>
    </row>
    <row r="56" spans="1:29" x14ac:dyDescent="0.3">
      <c r="A56" s="88" t="s">
        <v>85</v>
      </c>
      <c r="AC56" s="89">
        <f t="shared" si="4"/>
        <v>0</v>
      </c>
    </row>
    <row r="57" spans="1:29" x14ac:dyDescent="0.3">
      <c r="A57" s="88" t="s">
        <v>86</v>
      </c>
      <c r="AC57" s="89">
        <f t="shared" si="4"/>
        <v>0</v>
      </c>
    </row>
    <row r="58" spans="1:29" x14ac:dyDescent="0.3">
      <c r="A58" s="88" t="s">
        <v>87</v>
      </c>
      <c r="AC58" s="89">
        <f t="shared" si="4"/>
        <v>0</v>
      </c>
    </row>
    <row r="59" spans="1:29" x14ac:dyDescent="0.3">
      <c r="A59" s="88" t="s">
        <v>88</v>
      </c>
      <c r="AC59" s="89">
        <f t="shared" si="4"/>
        <v>0</v>
      </c>
    </row>
    <row r="60" spans="1:29" x14ac:dyDescent="0.3">
      <c r="A60" s="90" t="s">
        <v>89</v>
      </c>
      <c r="AC60" s="89">
        <f t="shared" si="4"/>
        <v>0</v>
      </c>
    </row>
    <row r="61" spans="1:29" s="80" customFormat="1" x14ac:dyDescent="0.3">
      <c r="A61" s="81" t="s">
        <v>66</v>
      </c>
      <c r="B61" s="80">
        <f t="shared" ref="B61:AB61" si="5">SUM(B40:B58)</f>
        <v>3</v>
      </c>
      <c r="C61" s="80">
        <f t="shared" si="5"/>
        <v>2</v>
      </c>
      <c r="D61" s="80">
        <f t="shared" si="5"/>
        <v>4</v>
      </c>
      <c r="E61" s="80">
        <f t="shared" si="5"/>
        <v>7</v>
      </c>
      <c r="F61" s="80">
        <f t="shared" si="5"/>
        <v>0</v>
      </c>
      <c r="G61" s="80">
        <f t="shared" si="5"/>
        <v>0</v>
      </c>
      <c r="H61" s="80">
        <f t="shared" si="5"/>
        <v>0</v>
      </c>
      <c r="I61" s="80">
        <f t="shared" si="5"/>
        <v>0</v>
      </c>
      <c r="J61" s="80">
        <f>SUM(J40:J60)</f>
        <v>0</v>
      </c>
      <c r="K61" s="80">
        <f t="shared" si="5"/>
        <v>0</v>
      </c>
      <c r="L61" s="80">
        <f t="shared" si="5"/>
        <v>0</v>
      </c>
      <c r="M61" s="80">
        <f t="shared" si="5"/>
        <v>0</v>
      </c>
      <c r="N61" s="80">
        <f t="shared" si="5"/>
        <v>0</v>
      </c>
      <c r="O61" s="80">
        <f>SUM(O40:O60)</f>
        <v>0</v>
      </c>
      <c r="P61" s="80">
        <f t="shared" si="5"/>
        <v>0</v>
      </c>
      <c r="Q61" s="80">
        <f t="shared" si="5"/>
        <v>0</v>
      </c>
      <c r="R61" s="80">
        <f t="shared" si="5"/>
        <v>0</v>
      </c>
      <c r="S61" s="80">
        <f t="shared" si="5"/>
        <v>0</v>
      </c>
      <c r="T61" s="80">
        <f>SUM(T40:T59)</f>
        <v>0</v>
      </c>
      <c r="U61" s="80">
        <f>SUM(U40:U60)</f>
        <v>0</v>
      </c>
      <c r="V61" s="80">
        <f t="shared" si="5"/>
        <v>0</v>
      </c>
      <c r="W61" s="80">
        <f t="shared" si="5"/>
        <v>0</v>
      </c>
      <c r="X61" s="80">
        <f>SUM(X40:X60)</f>
        <v>0</v>
      </c>
      <c r="Y61" s="80">
        <f>SUM(Y40:Y59)</f>
        <v>0</v>
      </c>
      <c r="Z61" s="80">
        <f t="shared" si="5"/>
        <v>0</v>
      </c>
      <c r="AA61" s="80">
        <f t="shared" si="5"/>
        <v>0</v>
      </c>
      <c r="AB61" s="80">
        <f t="shared" si="5"/>
        <v>0</v>
      </c>
      <c r="AC61" s="80">
        <f>SUM(B61:AB61)</f>
        <v>16</v>
      </c>
    </row>
  </sheetData>
  <sortState xmlns:xlrd2="http://schemas.microsoft.com/office/spreadsheetml/2017/richdata2" ref="A40:AB60">
    <sortCondition ref="A40:A60"/>
  </sortState>
  <hyperlinks>
    <hyperlink ref="A60" r:id="rId1" xr:uid="{00000000-0004-0000-04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"/>
  <sheetViews>
    <sheetView zoomScale="85" workbookViewId="0">
      <pane ySplit="1" topLeftCell="A2" activePane="bottomLeft" state="frozen"/>
      <selection activeCell="A4" sqref="A4:A5"/>
      <selection pane="bottomLeft" activeCell="A12" sqref="A12:A13"/>
    </sheetView>
  </sheetViews>
  <sheetFormatPr defaultRowHeight="12" customHeight="1" x14ac:dyDescent="0.25"/>
  <cols>
    <col min="1" max="1" width="10.08984375" style="91" customWidth="1"/>
    <col min="2" max="2" width="20.6328125" customWidth="1"/>
    <col min="3" max="3" width="10.26953125" customWidth="1"/>
    <col min="4" max="4" width="8.90625" style="12"/>
    <col min="5" max="5" width="6.7265625" style="12" customWidth="1"/>
    <col min="6" max="6" width="7" style="12" customWidth="1"/>
    <col min="8" max="8" width="7.26953125" customWidth="1"/>
    <col min="13" max="13" width="20.6328125" customWidth="1"/>
    <col min="14" max="14" width="10.6328125" customWidth="1"/>
    <col min="15" max="15" width="8.90625" style="12"/>
    <col min="16" max="16" width="6.7265625" style="12" customWidth="1"/>
    <col min="17" max="17" width="7" style="12" customWidth="1"/>
  </cols>
  <sheetData>
    <row r="1" spans="1:17" s="14" customFormat="1" ht="12" customHeight="1" x14ac:dyDescent="0.3">
      <c r="A1" s="92" t="s">
        <v>0</v>
      </c>
      <c r="B1" s="93" t="s">
        <v>3</v>
      </c>
      <c r="C1" s="93" t="s">
        <v>90</v>
      </c>
      <c r="D1" s="93" t="s">
        <v>53</v>
      </c>
      <c r="E1" s="93" t="s">
        <v>91</v>
      </c>
      <c r="F1" s="93" t="s">
        <v>92</v>
      </c>
      <c r="G1" s="376" t="s">
        <v>93</v>
      </c>
      <c r="H1" s="377"/>
      <c r="M1" s="93" t="s">
        <v>3</v>
      </c>
      <c r="N1" s="93" t="s">
        <v>90</v>
      </c>
      <c r="O1" s="93" t="s">
        <v>53</v>
      </c>
      <c r="P1" s="93" t="s">
        <v>91</v>
      </c>
      <c r="Q1" s="93" t="s">
        <v>92</v>
      </c>
    </row>
    <row r="2" spans="1:17" ht="12" customHeight="1" x14ac:dyDescent="0.25">
      <c r="A2" s="378">
        <v>45749</v>
      </c>
      <c r="B2" s="379" t="s">
        <v>11</v>
      </c>
      <c r="C2" s="94" t="s">
        <v>94</v>
      </c>
      <c r="D2" s="95">
        <v>6210</v>
      </c>
      <c r="E2" s="95">
        <v>70.3</v>
      </c>
      <c r="F2" s="95">
        <v>130</v>
      </c>
      <c r="G2" s="381">
        <v>14</v>
      </c>
      <c r="H2" s="374"/>
      <c r="M2" s="384" t="s">
        <v>73</v>
      </c>
      <c r="N2" s="94" t="s">
        <v>94</v>
      </c>
      <c r="O2" s="95">
        <v>5994</v>
      </c>
      <c r="P2" s="96">
        <v>69</v>
      </c>
      <c r="Q2" s="95">
        <v>124</v>
      </c>
    </row>
    <row r="3" spans="1:17" ht="12" customHeight="1" x14ac:dyDescent="0.25">
      <c r="A3" s="378"/>
      <c r="B3" s="380"/>
      <c r="C3" s="94" t="s">
        <v>95</v>
      </c>
      <c r="D3" s="95">
        <v>5781</v>
      </c>
      <c r="E3" s="95">
        <v>68.3</v>
      </c>
      <c r="F3" s="95">
        <v>125</v>
      </c>
      <c r="G3" s="382"/>
      <c r="H3" s="383"/>
      <c r="M3" s="385"/>
      <c r="N3" s="94" t="s">
        <v>96</v>
      </c>
      <c r="O3" s="95">
        <v>5348</v>
      </c>
      <c r="P3" s="95">
        <v>66.2</v>
      </c>
      <c r="Q3" s="95">
        <v>117</v>
      </c>
    </row>
    <row r="4" spans="1:17" ht="12" customHeight="1" x14ac:dyDescent="0.25">
      <c r="A4" s="386">
        <v>45756</v>
      </c>
      <c r="B4" s="388" t="s">
        <v>62</v>
      </c>
      <c r="C4" s="94" t="s">
        <v>94</v>
      </c>
      <c r="D4" s="95">
        <v>5957</v>
      </c>
      <c r="E4" s="95">
        <v>68.2</v>
      </c>
      <c r="F4" s="95">
        <v>121</v>
      </c>
      <c r="G4" s="390">
        <v>12</v>
      </c>
      <c r="H4" s="391"/>
      <c r="M4" s="388" t="s">
        <v>75</v>
      </c>
      <c r="N4" s="94" t="s">
        <v>94</v>
      </c>
      <c r="O4" s="95">
        <v>5860</v>
      </c>
      <c r="P4" s="95">
        <v>69</v>
      </c>
      <c r="Q4" s="95">
        <v>120</v>
      </c>
    </row>
    <row r="5" spans="1:17" ht="12" customHeight="1" x14ac:dyDescent="0.25">
      <c r="A5" s="387"/>
      <c r="B5" s="389"/>
      <c r="C5" s="94" t="s">
        <v>97</v>
      </c>
      <c r="D5" s="95">
        <v>5310</v>
      </c>
      <c r="E5" s="95">
        <v>65.099999999999994</v>
      </c>
      <c r="F5" s="95">
        <v>112</v>
      </c>
      <c r="G5" s="382"/>
      <c r="H5" s="392"/>
      <c r="M5" s="389"/>
      <c r="N5" s="94" t="s">
        <v>97</v>
      </c>
      <c r="O5" s="95">
        <v>5303</v>
      </c>
      <c r="P5" s="95">
        <v>65.3</v>
      </c>
      <c r="Q5" s="95">
        <v>115</v>
      </c>
    </row>
    <row r="6" spans="1:17" ht="12" customHeight="1" x14ac:dyDescent="0.25">
      <c r="A6" s="386">
        <v>45763</v>
      </c>
      <c r="B6" s="379" t="s">
        <v>58</v>
      </c>
      <c r="C6" s="94" t="s">
        <v>94</v>
      </c>
      <c r="D6" s="95">
        <v>6210</v>
      </c>
      <c r="E6" s="95">
        <v>69.400000000000006</v>
      </c>
      <c r="F6" s="95">
        <v>126</v>
      </c>
      <c r="G6" s="390">
        <v>15</v>
      </c>
      <c r="H6" s="391"/>
      <c r="M6" s="388" t="s">
        <v>76</v>
      </c>
      <c r="N6" s="94" t="s">
        <v>98</v>
      </c>
      <c r="O6" s="95">
        <v>5739</v>
      </c>
      <c r="P6" s="95">
        <v>68.099999999999994</v>
      </c>
      <c r="Q6" s="95">
        <v>119</v>
      </c>
    </row>
    <row r="7" spans="1:17" ht="12" customHeight="1" x14ac:dyDescent="0.25">
      <c r="A7" s="387"/>
      <c r="B7" s="380"/>
      <c r="C7" s="94" t="s">
        <v>97</v>
      </c>
      <c r="D7" s="95">
        <v>5581</v>
      </c>
      <c r="E7" s="95">
        <v>66.7</v>
      </c>
      <c r="F7" s="95">
        <v>112</v>
      </c>
      <c r="G7" s="382"/>
      <c r="H7" s="392"/>
      <c r="M7" s="389"/>
      <c r="N7" s="94" t="s">
        <v>94</v>
      </c>
      <c r="O7" s="95">
        <v>5235</v>
      </c>
      <c r="P7" s="95">
        <v>65.3</v>
      </c>
      <c r="Q7" s="95">
        <v>113</v>
      </c>
    </row>
    <row r="8" spans="1:17" ht="12" customHeight="1" x14ac:dyDescent="0.25">
      <c r="A8" s="386">
        <v>45770</v>
      </c>
      <c r="B8" s="379" t="s">
        <v>80</v>
      </c>
      <c r="C8" s="94" t="s">
        <v>94</v>
      </c>
      <c r="D8" s="95">
        <v>6044</v>
      </c>
      <c r="E8" s="95">
        <v>69.400000000000006</v>
      </c>
      <c r="F8" s="95">
        <v>128</v>
      </c>
      <c r="G8" s="390">
        <v>13</v>
      </c>
      <c r="H8" s="391"/>
      <c r="M8" s="388" t="s">
        <v>77</v>
      </c>
      <c r="N8" s="94" t="s">
        <v>94</v>
      </c>
      <c r="O8" s="95">
        <v>6019</v>
      </c>
      <c r="P8" s="95">
        <v>69.2</v>
      </c>
      <c r="Q8" s="95">
        <v>125</v>
      </c>
    </row>
    <row r="9" spans="1:17" ht="12" customHeight="1" x14ac:dyDescent="0.25">
      <c r="A9" s="387"/>
      <c r="B9" s="380"/>
      <c r="C9" s="94" t="s">
        <v>99</v>
      </c>
      <c r="D9" s="95">
        <v>5458</v>
      </c>
      <c r="E9" s="95">
        <v>66.900000000000006</v>
      </c>
      <c r="F9" s="95">
        <v>123</v>
      </c>
      <c r="G9" s="382"/>
      <c r="H9" s="392"/>
      <c r="M9" s="389"/>
      <c r="N9" s="94" t="s">
        <v>99</v>
      </c>
      <c r="O9" s="95">
        <v>5430</v>
      </c>
      <c r="P9" s="95">
        <v>66.3</v>
      </c>
      <c r="Q9" s="95">
        <v>119</v>
      </c>
    </row>
    <row r="10" spans="1:17" ht="12" customHeight="1" x14ac:dyDescent="0.25">
      <c r="A10" s="386">
        <v>45777</v>
      </c>
      <c r="B10" s="388" t="s">
        <v>75</v>
      </c>
      <c r="C10" s="94" t="s">
        <v>94</v>
      </c>
      <c r="D10" s="95">
        <v>5860</v>
      </c>
      <c r="E10" s="95">
        <v>69</v>
      </c>
      <c r="F10" s="95">
        <v>120</v>
      </c>
      <c r="G10" s="390">
        <v>15</v>
      </c>
      <c r="H10" s="391"/>
      <c r="M10" s="379" t="s">
        <v>58</v>
      </c>
      <c r="N10" s="94" t="s">
        <v>94</v>
      </c>
      <c r="O10" s="95">
        <v>6210</v>
      </c>
      <c r="P10" s="95">
        <v>69.400000000000006</v>
      </c>
      <c r="Q10" s="95">
        <v>126</v>
      </c>
    </row>
    <row r="11" spans="1:17" ht="12" customHeight="1" x14ac:dyDescent="0.25">
      <c r="A11" s="387"/>
      <c r="B11" s="389"/>
      <c r="C11" s="94" t="s">
        <v>97</v>
      </c>
      <c r="D11" s="95">
        <v>5303</v>
      </c>
      <c r="E11" s="95">
        <v>65.3</v>
      </c>
      <c r="F11" s="95">
        <v>115</v>
      </c>
      <c r="G11" s="382"/>
      <c r="H11" s="392"/>
      <c r="M11" s="380"/>
      <c r="N11" s="94" t="s">
        <v>97</v>
      </c>
      <c r="O11" s="95">
        <v>5581</v>
      </c>
      <c r="P11" s="95">
        <v>66.7</v>
      </c>
      <c r="Q11" s="95">
        <v>112</v>
      </c>
    </row>
    <row r="12" spans="1:17" ht="12" customHeight="1" x14ac:dyDescent="0.25">
      <c r="A12" s="386"/>
      <c r="B12" s="388"/>
      <c r="C12" s="98"/>
      <c r="D12" s="99"/>
      <c r="E12" s="100"/>
      <c r="F12" s="99"/>
      <c r="G12" s="390"/>
      <c r="H12" s="391"/>
      <c r="M12" s="388" t="s">
        <v>78</v>
      </c>
      <c r="N12" s="94" t="s">
        <v>94</v>
      </c>
      <c r="O12" s="95">
        <v>5932</v>
      </c>
      <c r="P12" s="95">
        <v>69.599999999999994</v>
      </c>
      <c r="Q12" s="95">
        <v>124</v>
      </c>
    </row>
    <row r="13" spans="1:17" ht="12" customHeight="1" x14ac:dyDescent="0.25">
      <c r="A13" s="387"/>
      <c r="B13" s="389"/>
      <c r="C13" s="94"/>
      <c r="D13" s="95"/>
      <c r="E13" s="95"/>
      <c r="F13" s="95"/>
      <c r="G13" s="382"/>
      <c r="H13" s="392"/>
      <c r="M13" s="389"/>
      <c r="N13" s="94" t="s">
        <v>99</v>
      </c>
      <c r="O13" s="95">
        <v>4886</v>
      </c>
      <c r="P13" s="95">
        <v>65</v>
      </c>
      <c r="Q13" s="95">
        <v>112</v>
      </c>
    </row>
    <row r="14" spans="1:17" ht="12" customHeight="1" x14ac:dyDescent="0.25">
      <c r="A14" s="386"/>
      <c r="B14" s="388"/>
      <c r="C14" s="94"/>
      <c r="D14" s="95"/>
      <c r="E14" s="95"/>
      <c r="F14" s="95"/>
      <c r="G14" s="390"/>
      <c r="H14" s="391"/>
      <c r="M14" s="388" t="s">
        <v>79</v>
      </c>
      <c r="N14" s="98" t="s">
        <v>94</v>
      </c>
      <c r="O14" s="99">
        <v>6031</v>
      </c>
      <c r="P14" s="100">
        <v>70.900000000000006</v>
      </c>
      <c r="Q14" s="99">
        <v>127</v>
      </c>
    </row>
    <row r="15" spans="1:17" ht="12" customHeight="1" x14ac:dyDescent="0.25">
      <c r="A15" s="387"/>
      <c r="B15" s="389"/>
      <c r="C15" s="101"/>
      <c r="G15" s="382"/>
      <c r="H15" s="392"/>
      <c r="M15" s="389"/>
      <c r="N15" s="94" t="s">
        <v>99</v>
      </c>
      <c r="O15" s="95">
        <v>5634</v>
      </c>
      <c r="P15" s="95">
        <v>68.8</v>
      </c>
      <c r="Q15" s="95">
        <v>122</v>
      </c>
    </row>
    <row r="16" spans="1:17" ht="12" customHeight="1" x14ac:dyDescent="0.25">
      <c r="A16" s="386"/>
      <c r="B16" s="388"/>
      <c r="C16" s="94"/>
      <c r="D16" s="95"/>
      <c r="E16" s="95"/>
      <c r="F16" s="95"/>
      <c r="G16" s="390"/>
      <c r="H16" s="391"/>
      <c r="M16" s="379" t="s">
        <v>80</v>
      </c>
      <c r="N16" s="94" t="s">
        <v>94</v>
      </c>
      <c r="O16" s="95">
        <v>6044</v>
      </c>
      <c r="P16" s="95">
        <v>69.400000000000006</v>
      </c>
      <c r="Q16" s="95">
        <v>128</v>
      </c>
    </row>
    <row r="17" spans="1:17" ht="12" customHeight="1" x14ac:dyDescent="0.25">
      <c r="A17" s="387"/>
      <c r="B17" s="389"/>
      <c r="C17" s="94"/>
      <c r="D17" s="95"/>
      <c r="E17" s="95"/>
      <c r="F17" s="95"/>
      <c r="G17" s="382"/>
      <c r="H17" s="392"/>
      <c r="M17" s="380"/>
      <c r="N17" s="94" t="s">
        <v>99</v>
      </c>
      <c r="O17" s="95">
        <v>5458</v>
      </c>
      <c r="P17" s="95">
        <v>66.900000000000006</v>
      </c>
      <c r="Q17" s="95">
        <v>123</v>
      </c>
    </row>
    <row r="18" spans="1:17" ht="12" customHeight="1" x14ac:dyDescent="0.25">
      <c r="A18" s="386"/>
      <c r="B18" s="393"/>
      <c r="C18" s="94"/>
      <c r="D18" s="95"/>
      <c r="E18" s="95"/>
      <c r="F18" s="95"/>
      <c r="G18" s="390"/>
      <c r="H18" s="391"/>
      <c r="M18" s="388" t="s">
        <v>81</v>
      </c>
      <c r="N18" s="94" t="s">
        <v>100</v>
      </c>
      <c r="O18" s="95">
        <v>5667</v>
      </c>
      <c r="P18" s="95">
        <v>67.900000000000006</v>
      </c>
      <c r="Q18" s="95">
        <v>121</v>
      </c>
    </row>
    <row r="19" spans="1:17" ht="12" customHeight="1" x14ac:dyDescent="0.25">
      <c r="A19" s="387"/>
      <c r="B19" s="394"/>
      <c r="C19" s="94"/>
      <c r="D19" s="95"/>
      <c r="E19" s="95"/>
      <c r="F19" s="95"/>
      <c r="G19" s="382"/>
      <c r="H19" s="392"/>
      <c r="M19" s="389"/>
      <c r="N19" s="94" t="s">
        <v>98</v>
      </c>
      <c r="O19" s="95">
        <v>5207</v>
      </c>
      <c r="P19" s="95">
        <v>65.599999999999994</v>
      </c>
      <c r="Q19" s="95">
        <v>116</v>
      </c>
    </row>
    <row r="20" spans="1:17" ht="12" customHeight="1" x14ac:dyDescent="0.25">
      <c r="A20" s="386"/>
      <c r="B20" s="379"/>
      <c r="C20" s="94"/>
      <c r="D20" s="95"/>
      <c r="E20" s="95"/>
      <c r="F20" s="95"/>
      <c r="G20" s="390"/>
      <c r="H20" s="391"/>
      <c r="M20" s="388" t="s">
        <v>82</v>
      </c>
      <c r="N20" s="94" t="s">
        <v>100</v>
      </c>
      <c r="O20" s="95">
        <v>6345</v>
      </c>
      <c r="P20" s="95">
        <v>69.599999999999994</v>
      </c>
      <c r="Q20" s="95">
        <v>124</v>
      </c>
    </row>
    <row r="21" spans="1:17" ht="12" customHeight="1" x14ac:dyDescent="0.25">
      <c r="A21" s="387"/>
      <c r="B21" s="380"/>
      <c r="C21" s="94"/>
      <c r="D21" s="95"/>
      <c r="E21" s="95"/>
      <c r="F21" s="95"/>
      <c r="G21" s="382"/>
      <c r="H21" s="392"/>
      <c r="M21" s="389"/>
      <c r="N21" s="94" t="s">
        <v>94</v>
      </c>
      <c r="O21" s="95">
        <v>5620</v>
      </c>
      <c r="P21" s="95">
        <v>67.8</v>
      </c>
      <c r="Q21" s="95">
        <v>120</v>
      </c>
    </row>
    <row r="22" spans="1:17" ht="12" customHeight="1" x14ac:dyDescent="0.25">
      <c r="A22" s="386"/>
      <c r="B22" s="379"/>
      <c r="C22" s="94"/>
      <c r="D22" s="95"/>
      <c r="E22" s="95"/>
      <c r="F22" s="95"/>
      <c r="G22" s="390"/>
      <c r="H22" s="391"/>
      <c r="M22" s="388" t="s">
        <v>83</v>
      </c>
      <c r="N22" s="94" t="s">
        <v>94</v>
      </c>
      <c r="O22" s="95">
        <v>6133</v>
      </c>
      <c r="P22" s="95">
        <v>68.7</v>
      </c>
      <c r="Q22" s="95">
        <v>117</v>
      </c>
    </row>
    <row r="23" spans="1:17" ht="12" customHeight="1" x14ac:dyDescent="0.25">
      <c r="A23" s="372"/>
      <c r="B23" s="380"/>
      <c r="C23" s="94"/>
      <c r="D23" s="95"/>
      <c r="E23" s="95"/>
      <c r="F23" s="95"/>
      <c r="G23" s="381"/>
      <c r="H23" s="375"/>
      <c r="M23" s="389"/>
      <c r="N23" s="94" t="s">
        <v>99</v>
      </c>
      <c r="O23" s="95">
        <v>5601</v>
      </c>
      <c r="P23" s="95">
        <v>66.3</v>
      </c>
      <c r="Q23" s="95">
        <v>111</v>
      </c>
    </row>
    <row r="24" spans="1:17" ht="12" customHeight="1" x14ac:dyDescent="0.25">
      <c r="A24" s="386"/>
      <c r="B24" s="379"/>
      <c r="C24" s="94"/>
      <c r="D24" s="95"/>
      <c r="E24" s="95"/>
      <c r="F24" s="95"/>
      <c r="G24" s="381"/>
      <c r="H24" s="375"/>
      <c r="M24" s="379" t="s">
        <v>11</v>
      </c>
      <c r="N24" s="94" t="s">
        <v>94</v>
      </c>
      <c r="O24" s="95">
        <v>6210</v>
      </c>
      <c r="P24" s="95">
        <v>70.3</v>
      </c>
      <c r="Q24" s="95">
        <v>130</v>
      </c>
    </row>
    <row r="25" spans="1:17" ht="12" customHeight="1" x14ac:dyDescent="0.25">
      <c r="A25" s="387"/>
      <c r="B25" s="380"/>
      <c r="C25" s="94"/>
      <c r="D25" s="95"/>
      <c r="E25" s="95"/>
      <c r="F25" s="95"/>
      <c r="G25" s="382"/>
      <c r="H25" s="392"/>
      <c r="M25" s="380"/>
      <c r="N25" s="94" t="s">
        <v>95</v>
      </c>
      <c r="O25" s="95">
        <v>5781</v>
      </c>
      <c r="P25" s="95">
        <v>68.3</v>
      </c>
      <c r="Q25" s="95">
        <v>125</v>
      </c>
    </row>
    <row r="26" spans="1:17" ht="12" customHeight="1" x14ac:dyDescent="0.25">
      <c r="A26" s="372"/>
      <c r="B26" s="388"/>
      <c r="C26" s="94"/>
      <c r="D26" s="95"/>
      <c r="E26" s="95"/>
      <c r="F26" s="95"/>
      <c r="G26" s="390"/>
      <c r="H26" s="391"/>
      <c r="M26" s="388" t="s">
        <v>62</v>
      </c>
      <c r="N26" s="94" t="s">
        <v>94</v>
      </c>
      <c r="O26" s="95">
        <v>5957</v>
      </c>
      <c r="P26" s="95">
        <v>68.2</v>
      </c>
      <c r="Q26" s="95">
        <v>121</v>
      </c>
    </row>
    <row r="27" spans="1:17" ht="12" customHeight="1" x14ac:dyDescent="0.25">
      <c r="A27" s="387"/>
      <c r="B27" s="389"/>
      <c r="C27" s="94"/>
      <c r="D27" s="95"/>
      <c r="E27" s="95"/>
      <c r="F27" s="95"/>
      <c r="G27" s="382"/>
      <c r="H27" s="392"/>
      <c r="M27" s="389"/>
      <c r="N27" s="94" t="s">
        <v>97</v>
      </c>
      <c r="O27" s="95">
        <v>5310</v>
      </c>
      <c r="P27" s="95">
        <v>65.099999999999994</v>
      </c>
      <c r="Q27" s="95">
        <v>112</v>
      </c>
    </row>
    <row r="28" spans="1:17" ht="12" customHeight="1" x14ac:dyDescent="0.25">
      <c r="A28" s="386"/>
      <c r="B28" s="388"/>
      <c r="C28" s="94"/>
      <c r="D28" s="95"/>
      <c r="E28" s="95"/>
      <c r="F28" s="95"/>
      <c r="G28" s="390"/>
      <c r="H28" s="391"/>
      <c r="M28" s="379" t="s">
        <v>64</v>
      </c>
      <c r="N28" s="94" t="s">
        <v>94</v>
      </c>
      <c r="O28" s="95">
        <v>6115</v>
      </c>
      <c r="P28" s="95">
        <v>70.3</v>
      </c>
      <c r="Q28" s="95">
        <v>129</v>
      </c>
    </row>
    <row r="29" spans="1:17" ht="12" customHeight="1" x14ac:dyDescent="0.25">
      <c r="A29" s="387"/>
      <c r="B29" s="389"/>
      <c r="C29" s="101"/>
      <c r="G29" s="382"/>
      <c r="H29" s="392"/>
      <c r="M29" s="380"/>
      <c r="N29" s="94" t="s">
        <v>97</v>
      </c>
      <c r="O29" s="95">
        <v>5425</v>
      </c>
      <c r="P29" s="95">
        <v>67.3</v>
      </c>
      <c r="Q29" s="95">
        <v>119</v>
      </c>
    </row>
    <row r="30" spans="1:17" ht="12" customHeight="1" x14ac:dyDescent="0.25">
      <c r="A30" s="386"/>
      <c r="B30" s="388"/>
      <c r="C30" s="94"/>
      <c r="D30" s="95"/>
      <c r="E30" s="95"/>
      <c r="F30" s="95"/>
      <c r="G30" s="390"/>
      <c r="H30" s="391"/>
      <c r="M30" s="379" t="s">
        <v>84</v>
      </c>
      <c r="N30" s="94" t="s">
        <v>94</v>
      </c>
      <c r="O30" s="95">
        <v>6374</v>
      </c>
      <c r="P30" s="95">
        <v>69.599999999999994</v>
      </c>
      <c r="Q30" s="95">
        <v>123</v>
      </c>
    </row>
    <row r="31" spans="1:17" ht="12" customHeight="1" x14ac:dyDescent="0.25">
      <c r="A31" s="387"/>
      <c r="B31" s="389"/>
      <c r="C31" s="94"/>
      <c r="D31" s="95"/>
      <c r="E31" s="95"/>
      <c r="F31" s="95"/>
      <c r="G31" s="382"/>
      <c r="H31" s="392"/>
      <c r="M31" s="380"/>
      <c r="N31" s="94" t="s">
        <v>99</v>
      </c>
      <c r="O31" s="95">
        <v>5867</v>
      </c>
      <c r="P31" s="95">
        <v>67.3</v>
      </c>
      <c r="Q31" s="95">
        <v>118</v>
      </c>
    </row>
    <row r="32" spans="1:17" ht="12" customHeight="1" x14ac:dyDescent="0.25">
      <c r="A32" s="395"/>
      <c r="B32" s="379"/>
      <c r="C32" s="94"/>
      <c r="D32" s="95"/>
      <c r="E32" s="95"/>
      <c r="F32" s="95"/>
      <c r="G32" s="390"/>
      <c r="H32" s="391"/>
      <c r="M32" s="388" t="s">
        <v>85</v>
      </c>
      <c r="N32" s="94" t="s">
        <v>94</v>
      </c>
      <c r="O32" s="95">
        <v>5957</v>
      </c>
      <c r="P32" s="95">
        <v>69.3</v>
      </c>
      <c r="Q32" s="95">
        <v>121</v>
      </c>
    </row>
    <row r="33" spans="1:17" ht="12" customHeight="1" x14ac:dyDescent="0.25">
      <c r="A33" s="396"/>
      <c r="B33" s="380"/>
      <c r="C33" s="94"/>
      <c r="D33" s="95"/>
      <c r="E33" s="95"/>
      <c r="F33" s="95"/>
      <c r="G33" s="382"/>
      <c r="H33" s="392"/>
      <c r="M33" s="389"/>
      <c r="N33" s="101" t="s">
        <v>97</v>
      </c>
      <c r="O33" s="12">
        <v>5680</v>
      </c>
      <c r="P33" s="12">
        <v>68.099999999999994</v>
      </c>
      <c r="Q33" s="12">
        <v>119</v>
      </c>
    </row>
    <row r="34" spans="1:17" ht="12" customHeight="1" x14ac:dyDescent="0.25">
      <c r="A34" s="396"/>
      <c r="B34" s="379"/>
      <c r="C34" s="94"/>
      <c r="D34" s="95"/>
      <c r="E34" s="95"/>
      <c r="F34" s="95"/>
      <c r="G34" s="390"/>
      <c r="H34" s="391"/>
      <c r="M34" s="379" t="s">
        <v>86</v>
      </c>
      <c r="N34" s="101" t="s">
        <v>94</v>
      </c>
      <c r="O34" s="12">
        <v>6072</v>
      </c>
      <c r="P34" s="12">
        <v>69.099999999999994</v>
      </c>
      <c r="Q34" s="12">
        <v>133</v>
      </c>
    </row>
    <row r="35" spans="1:17" ht="12" customHeight="1" x14ac:dyDescent="0.25">
      <c r="A35" s="396"/>
      <c r="B35" s="380"/>
      <c r="C35" s="94"/>
      <c r="D35" s="95"/>
      <c r="E35" s="95"/>
      <c r="F35" s="95"/>
      <c r="G35" s="382"/>
      <c r="H35" s="392"/>
      <c r="M35" s="380"/>
      <c r="N35" s="101" t="s">
        <v>99</v>
      </c>
      <c r="O35" s="12">
        <v>5502</v>
      </c>
      <c r="P35" s="12">
        <v>66.7</v>
      </c>
      <c r="Q35" s="12">
        <v>128</v>
      </c>
    </row>
    <row r="36" spans="1:17" ht="12" customHeight="1" x14ac:dyDescent="0.25">
      <c r="A36" s="396"/>
      <c r="B36" s="388"/>
      <c r="C36" s="98"/>
      <c r="D36" s="99"/>
      <c r="E36" s="100"/>
      <c r="F36" s="99"/>
      <c r="G36" s="390"/>
      <c r="H36" s="391"/>
      <c r="M36" s="388" t="s">
        <v>101</v>
      </c>
      <c r="N36" s="101" t="s">
        <v>95</v>
      </c>
      <c r="O36" s="12">
        <v>6059</v>
      </c>
      <c r="P36" s="12">
        <v>69.400000000000006</v>
      </c>
      <c r="Q36" s="12">
        <v>127</v>
      </c>
    </row>
    <row r="37" spans="1:17" ht="12" customHeight="1" x14ac:dyDescent="0.25">
      <c r="A37" s="396"/>
      <c r="B37" s="389"/>
      <c r="C37" s="94"/>
      <c r="D37" s="95"/>
      <c r="E37" s="95"/>
      <c r="F37" s="95"/>
      <c r="G37" s="382"/>
      <c r="H37" s="392"/>
      <c r="M37" s="373"/>
      <c r="N37" s="101" t="s">
        <v>99</v>
      </c>
      <c r="O37" s="12">
        <v>5329</v>
      </c>
      <c r="P37" s="12">
        <v>65.900000000000006</v>
      </c>
      <c r="Q37" s="12">
        <v>115</v>
      </c>
    </row>
    <row r="38" spans="1:17" ht="12" customHeight="1" x14ac:dyDescent="0.25">
      <c r="A38" s="396"/>
      <c r="B38" s="388"/>
      <c r="C38" s="94"/>
      <c r="D38" s="95"/>
      <c r="E38" s="95"/>
      <c r="F38" s="95"/>
      <c r="G38" s="390"/>
      <c r="H38" s="391"/>
      <c r="M38" s="397" t="s">
        <v>88</v>
      </c>
      <c r="N38" s="101" t="s">
        <v>94</v>
      </c>
      <c r="O38" s="12" t="s">
        <v>20</v>
      </c>
      <c r="P38" s="12">
        <v>69.8</v>
      </c>
      <c r="Q38" s="12">
        <v>129</v>
      </c>
    </row>
    <row r="39" spans="1:17" ht="12" customHeight="1" x14ac:dyDescent="0.25">
      <c r="A39" s="396"/>
      <c r="B39" s="389"/>
      <c r="C39" s="94"/>
      <c r="D39" s="95"/>
      <c r="E39" s="95"/>
      <c r="F39" s="95"/>
      <c r="G39" s="382"/>
      <c r="H39" s="392"/>
      <c r="M39" s="398"/>
      <c r="N39" s="101" t="s">
        <v>99</v>
      </c>
      <c r="O39" s="12" t="s">
        <v>20</v>
      </c>
      <c r="P39" s="12">
        <v>68.7</v>
      </c>
      <c r="Q39" s="12">
        <v>127</v>
      </c>
    </row>
    <row r="40" spans="1:17" ht="12" customHeight="1" x14ac:dyDescent="0.25">
      <c r="A40" s="396"/>
      <c r="B40" s="388"/>
      <c r="C40" s="94"/>
      <c r="D40" s="95"/>
      <c r="E40" s="95"/>
      <c r="F40" s="95"/>
      <c r="G40" s="390"/>
      <c r="H40" s="391"/>
      <c r="M40" s="393" t="s">
        <v>89</v>
      </c>
      <c r="N40" s="94" t="s">
        <v>94</v>
      </c>
      <c r="O40" s="95">
        <v>6163</v>
      </c>
      <c r="P40" s="95">
        <v>70.3</v>
      </c>
      <c r="Q40" s="95">
        <v>131</v>
      </c>
    </row>
    <row r="41" spans="1:17" ht="12" customHeight="1" x14ac:dyDescent="0.25">
      <c r="A41" s="396"/>
      <c r="B41" s="389"/>
      <c r="C41" s="94"/>
      <c r="D41" s="95"/>
      <c r="E41" s="95"/>
      <c r="F41" s="95"/>
      <c r="G41" s="382"/>
      <c r="H41" s="392"/>
      <c r="M41" s="394"/>
      <c r="N41" s="94" t="s">
        <v>95</v>
      </c>
      <c r="O41" s="95">
        <v>5515</v>
      </c>
      <c r="P41" s="95">
        <v>67.400000000000006</v>
      </c>
      <c r="Q41" s="95">
        <v>117</v>
      </c>
    </row>
    <row r="42" spans="1:17" ht="12" customHeight="1" x14ac:dyDescent="0.25">
      <c r="A42" s="396"/>
      <c r="B42" s="384"/>
      <c r="C42" s="94"/>
      <c r="D42" s="95"/>
      <c r="E42" s="96"/>
      <c r="F42" s="95"/>
      <c r="G42" s="390"/>
      <c r="H42" s="399"/>
      <c r="M42" s="400" t="s">
        <v>74</v>
      </c>
      <c r="N42" s="101" t="s">
        <v>94</v>
      </c>
      <c r="O42" s="12">
        <v>5852</v>
      </c>
      <c r="P42" s="12">
        <v>67.900000000000006</v>
      </c>
      <c r="Q42" s="12">
        <v>121</v>
      </c>
    </row>
    <row r="43" spans="1:17" ht="12" customHeight="1" x14ac:dyDescent="0.25">
      <c r="A43" s="396"/>
      <c r="B43" s="385"/>
      <c r="C43" s="94"/>
      <c r="D43" s="95"/>
      <c r="E43" s="95"/>
      <c r="F43" s="95"/>
      <c r="G43" s="381"/>
      <c r="H43" s="374"/>
      <c r="M43" s="401"/>
      <c r="N43" s="101" t="s">
        <v>99</v>
      </c>
      <c r="O43" s="12">
        <v>5371</v>
      </c>
      <c r="P43" s="12">
        <v>65.599999999999994</v>
      </c>
      <c r="Q43" s="12">
        <v>116</v>
      </c>
    </row>
    <row r="44" spans="1:17" ht="12" customHeight="1" x14ac:dyDescent="0.25">
      <c r="A44" s="396"/>
      <c r="B44" s="388"/>
      <c r="C44" s="94"/>
      <c r="D44" s="95"/>
      <c r="E44" s="95"/>
      <c r="F44" s="95"/>
      <c r="G44" s="381"/>
      <c r="H44" s="374"/>
    </row>
    <row r="45" spans="1:17" ht="12" customHeight="1" x14ac:dyDescent="0.25">
      <c r="A45" s="396"/>
      <c r="B45" s="389"/>
      <c r="C45" s="94"/>
      <c r="D45" s="95"/>
      <c r="E45" s="95"/>
      <c r="F45" s="95"/>
      <c r="G45" s="381"/>
      <c r="H45" s="374"/>
    </row>
    <row r="46" spans="1:17" ht="12" customHeight="1" x14ac:dyDescent="0.25">
      <c r="A46" s="396"/>
      <c r="B46" s="379"/>
      <c r="C46" s="94"/>
      <c r="D46" s="95"/>
      <c r="E46" s="95"/>
      <c r="F46" s="95"/>
      <c r="G46" s="381"/>
      <c r="H46" s="374"/>
    </row>
    <row r="47" spans="1:17" ht="12" customHeight="1" x14ac:dyDescent="0.25">
      <c r="A47" s="396"/>
      <c r="B47" s="380"/>
      <c r="C47" s="94"/>
      <c r="D47" s="95"/>
      <c r="E47" s="95"/>
      <c r="F47" s="95"/>
      <c r="G47" s="381"/>
      <c r="H47" s="374"/>
    </row>
    <row r="48" spans="1:17" ht="12" customHeight="1" x14ac:dyDescent="0.25">
      <c r="A48" s="396">
        <v>45546</v>
      </c>
      <c r="B48" s="388" t="s">
        <v>101</v>
      </c>
      <c r="C48" s="101" t="s">
        <v>95</v>
      </c>
      <c r="D48" s="12">
        <v>6059</v>
      </c>
      <c r="E48" s="12">
        <v>69.400000000000006</v>
      </c>
      <c r="F48" s="12">
        <v>127</v>
      </c>
      <c r="G48" s="381">
        <v>14</v>
      </c>
      <c r="H48" s="374"/>
    </row>
    <row r="49" spans="1:8" ht="12" customHeight="1" x14ac:dyDescent="0.25">
      <c r="A49" s="396"/>
      <c r="B49" s="373"/>
      <c r="C49" s="101" t="s">
        <v>99</v>
      </c>
      <c r="D49" s="12">
        <v>5329</v>
      </c>
      <c r="E49" s="12">
        <v>65.900000000000006</v>
      </c>
      <c r="F49" s="12">
        <v>115</v>
      </c>
      <c r="G49" s="382"/>
      <c r="H49" s="383"/>
    </row>
    <row r="50" spans="1:8" ht="12" customHeight="1" x14ac:dyDescent="0.25">
      <c r="A50" s="396">
        <v>45560</v>
      </c>
      <c r="B50" s="379" t="s">
        <v>80</v>
      </c>
      <c r="C50" s="94" t="s">
        <v>94</v>
      </c>
      <c r="D50" s="95">
        <v>6044</v>
      </c>
      <c r="E50" s="95">
        <v>69.400000000000006</v>
      </c>
      <c r="F50" s="95">
        <v>128</v>
      </c>
      <c r="G50" s="390">
        <v>15</v>
      </c>
      <c r="H50" s="399"/>
    </row>
    <row r="51" spans="1:8" ht="12" customHeight="1" x14ac:dyDescent="0.25">
      <c r="A51" s="404"/>
      <c r="B51" s="380"/>
      <c r="C51" s="94" t="s">
        <v>99</v>
      </c>
      <c r="D51" s="95">
        <v>5458</v>
      </c>
      <c r="E51" s="95">
        <v>66.900000000000006</v>
      </c>
      <c r="F51" s="95">
        <v>123</v>
      </c>
      <c r="G51" s="382"/>
      <c r="H51" s="383"/>
    </row>
    <row r="52" spans="1:8" ht="12" customHeight="1" x14ac:dyDescent="0.25">
      <c r="A52" s="102"/>
      <c r="B52" s="26"/>
      <c r="C52" s="94"/>
      <c r="D52" s="95"/>
      <c r="E52" s="95"/>
      <c r="F52" s="95"/>
      <c r="G52" s="97"/>
      <c r="H52" s="29"/>
    </row>
    <row r="53" spans="1:8" ht="12" customHeight="1" x14ac:dyDescent="0.25">
      <c r="A53" s="103" t="s">
        <v>102</v>
      </c>
      <c r="B53" s="104"/>
      <c r="C53" s="104"/>
      <c r="D53" s="105">
        <f>AVERAGE(D2:D42)</f>
        <v>5771.4</v>
      </c>
      <c r="E53" s="105">
        <f>AVERAGE(E2:E42)</f>
        <v>67.859999999999985</v>
      </c>
      <c r="F53" s="105">
        <f>AVERAGE(F2:F42)</f>
        <v>121.2</v>
      </c>
      <c r="G53" s="402">
        <f>AVERAGE(G2:H42)</f>
        <v>13.8</v>
      </c>
      <c r="H53" s="403"/>
    </row>
  </sheetData>
  <sortState xmlns:xlrd2="http://schemas.microsoft.com/office/spreadsheetml/2017/richdata2" ref="M2:Q41">
    <sortCondition ref="M2:M41"/>
  </sortState>
  <mergeCells count="98">
    <mergeCell ref="G53:H53"/>
    <mergeCell ref="A48:A49"/>
    <mergeCell ref="B48:B49"/>
    <mergeCell ref="G48:H49"/>
    <mergeCell ref="A50:A51"/>
    <mergeCell ref="B50:B51"/>
    <mergeCell ref="G50:H51"/>
    <mergeCell ref="A44:A45"/>
    <mergeCell ref="B44:B45"/>
    <mergeCell ref="G44:H45"/>
    <mergeCell ref="A46:A47"/>
    <mergeCell ref="B46:B47"/>
    <mergeCell ref="G46:H47"/>
    <mergeCell ref="A40:A41"/>
    <mergeCell ref="B40:B41"/>
    <mergeCell ref="G40:H41"/>
    <mergeCell ref="M40:M41"/>
    <mergeCell ref="A42:A43"/>
    <mergeCell ref="B42:B43"/>
    <mergeCell ref="G42:H43"/>
    <mergeCell ref="M42:M43"/>
    <mergeCell ref="A36:A37"/>
    <mergeCell ref="B36:B37"/>
    <mergeCell ref="G36:H37"/>
    <mergeCell ref="M36:M37"/>
    <mergeCell ref="A38:A39"/>
    <mergeCell ref="B38:B39"/>
    <mergeCell ref="G38:H39"/>
    <mergeCell ref="M38:M39"/>
    <mergeCell ref="A32:A33"/>
    <mergeCell ref="B32:B33"/>
    <mergeCell ref="G32:H33"/>
    <mergeCell ref="M32:M33"/>
    <mergeCell ref="A34:A35"/>
    <mergeCell ref="B34:B35"/>
    <mergeCell ref="G34:H35"/>
    <mergeCell ref="M34:M35"/>
    <mergeCell ref="A28:A29"/>
    <mergeCell ref="B28:B29"/>
    <mergeCell ref="G28:H29"/>
    <mergeCell ref="M28:M29"/>
    <mergeCell ref="A30:A31"/>
    <mergeCell ref="B30:B31"/>
    <mergeCell ref="G30:H31"/>
    <mergeCell ref="M30:M31"/>
    <mergeCell ref="A24:A25"/>
    <mergeCell ref="B24:B25"/>
    <mergeCell ref="G24:H25"/>
    <mergeCell ref="M24:M25"/>
    <mergeCell ref="A26:A27"/>
    <mergeCell ref="B26:B27"/>
    <mergeCell ref="G26:H27"/>
    <mergeCell ref="M26:M27"/>
    <mergeCell ref="A20:A21"/>
    <mergeCell ref="B20:B21"/>
    <mergeCell ref="G20:H21"/>
    <mergeCell ref="M20:M21"/>
    <mergeCell ref="A22:A23"/>
    <mergeCell ref="B22:B23"/>
    <mergeCell ref="G22:H23"/>
    <mergeCell ref="M22:M23"/>
    <mergeCell ref="A16:A17"/>
    <mergeCell ref="B16:B17"/>
    <mergeCell ref="G16:H17"/>
    <mergeCell ref="M16:M17"/>
    <mergeCell ref="A18:A19"/>
    <mergeCell ref="B18:B19"/>
    <mergeCell ref="G18:H19"/>
    <mergeCell ref="M18:M19"/>
    <mergeCell ref="A12:A13"/>
    <mergeCell ref="B12:B13"/>
    <mergeCell ref="G12:H13"/>
    <mergeCell ref="M12:M13"/>
    <mergeCell ref="A14:A15"/>
    <mergeCell ref="B14:B15"/>
    <mergeCell ref="G14:H15"/>
    <mergeCell ref="M14:M15"/>
    <mergeCell ref="A8:A9"/>
    <mergeCell ref="B8:B9"/>
    <mergeCell ref="G8:H9"/>
    <mergeCell ref="M8:M9"/>
    <mergeCell ref="A10:A11"/>
    <mergeCell ref="B10:B11"/>
    <mergeCell ref="G10:H11"/>
    <mergeCell ref="M10:M11"/>
    <mergeCell ref="A4:A5"/>
    <mergeCell ref="B4:B5"/>
    <mergeCell ref="G4:H5"/>
    <mergeCell ref="M4:M5"/>
    <mergeCell ref="A6:A7"/>
    <mergeCell ref="B6:B7"/>
    <mergeCell ref="G6:H7"/>
    <mergeCell ref="M6:M7"/>
    <mergeCell ref="G1:H1"/>
    <mergeCell ref="A2:A3"/>
    <mergeCell ref="B2:B3"/>
    <mergeCell ref="G2:H3"/>
    <mergeCell ref="M2:M3"/>
  </mergeCells>
  <hyperlinks>
    <hyperlink ref="M40" r:id="rId1" xr:uid="{00000000-0004-0000-0500-000000000000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30"/>
  <sheetViews>
    <sheetView zoomScale="110" workbookViewId="0">
      <selection activeCell="A2" sqref="A2:E27"/>
    </sheetView>
  </sheetViews>
  <sheetFormatPr defaultColWidth="4.7265625" defaultRowHeight="14" x14ac:dyDescent="0.3"/>
  <cols>
    <col min="1" max="1" width="20.6328125" style="106" customWidth="1"/>
    <col min="2" max="2" width="8.26953125" style="33" customWidth="1"/>
    <col min="3" max="3" width="9.36328125" style="36" customWidth="1"/>
    <col min="4" max="4" width="6.7265625" style="37" customWidth="1"/>
    <col min="5" max="5" width="6.7265625" style="36" customWidth="1"/>
    <col min="6" max="6" width="6.90625" style="36" customWidth="1"/>
    <col min="7" max="11" width="6.26953125" style="33" customWidth="1"/>
    <col min="12" max="12" width="6.26953125" style="38" customWidth="1"/>
    <col min="13" max="30" width="6.26953125" style="33" customWidth="1"/>
    <col min="31" max="32" width="6.26953125" style="107" customWidth="1"/>
    <col min="33" max="34" width="9.7265625" style="33" customWidth="1"/>
    <col min="35" max="16384" width="4.7265625" style="33"/>
  </cols>
  <sheetData>
    <row r="1" spans="1:40" s="40" customFormat="1" ht="39" x14ac:dyDescent="0.3">
      <c r="A1" s="42" t="s">
        <v>14</v>
      </c>
      <c r="B1" s="42" t="s">
        <v>15</v>
      </c>
      <c r="C1" s="43" t="s">
        <v>103</v>
      </c>
      <c r="D1" s="43" t="s">
        <v>17</v>
      </c>
      <c r="E1" s="43" t="s">
        <v>18</v>
      </c>
      <c r="F1" s="45">
        <v>45749</v>
      </c>
      <c r="G1" s="45">
        <v>45756</v>
      </c>
      <c r="H1" s="45">
        <v>45763</v>
      </c>
      <c r="I1" s="45">
        <v>45770</v>
      </c>
      <c r="J1" s="45">
        <v>45777</v>
      </c>
      <c r="K1" s="45">
        <v>45784</v>
      </c>
      <c r="L1" s="45">
        <v>45791</v>
      </c>
      <c r="M1" s="45">
        <v>45798</v>
      </c>
      <c r="N1" s="45">
        <v>45805</v>
      </c>
      <c r="O1" s="45">
        <v>45812</v>
      </c>
      <c r="P1" s="45">
        <v>45819</v>
      </c>
      <c r="Q1" s="45">
        <v>45826</v>
      </c>
      <c r="R1" s="45">
        <v>45833</v>
      </c>
      <c r="S1" s="45">
        <v>45840</v>
      </c>
      <c r="T1" s="45">
        <v>45847</v>
      </c>
      <c r="U1" s="45">
        <v>45854</v>
      </c>
      <c r="V1" s="45">
        <v>45861</v>
      </c>
      <c r="W1" s="45">
        <v>45868</v>
      </c>
      <c r="X1" s="45">
        <v>45875</v>
      </c>
      <c r="Y1" s="45">
        <v>45882</v>
      </c>
      <c r="Z1" s="45">
        <v>45889</v>
      </c>
      <c r="AA1" s="45">
        <v>45896</v>
      </c>
      <c r="AB1" s="45">
        <v>45903</v>
      </c>
      <c r="AC1" s="45">
        <v>45910</v>
      </c>
      <c r="AD1" s="45">
        <v>45917</v>
      </c>
      <c r="AE1" s="108">
        <v>45924</v>
      </c>
      <c r="AF1" s="108">
        <v>45925</v>
      </c>
      <c r="AG1" s="109"/>
      <c r="AH1" s="109"/>
      <c r="AI1" s="110"/>
      <c r="AJ1" s="110"/>
      <c r="AK1" s="47"/>
      <c r="AL1" s="47"/>
      <c r="AM1" s="47"/>
      <c r="AN1" s="47"/>
    </row>
    <row r="2" spans="1:40" s="51" customFormat="1" ht="12" customHeight="1" x14ac:dyDescent="0.3">
      <c r="A2" s="58" t="s">
        <v>33</v>
      </c>
      <c r="B2" s="111">
        <f>COUNTIF(F2:AE2,"&gt;1")</f>
        <v>4</v>
      </c>
      <c r="C2" s="50">
        <f t="shared" ref="C2:C22" si="0">AVERAGEIF(F2:AE2,"&gt;1")</f>
        <v>82.75</v>
      </c>
      <c r="D2" s="51">
        <v>1</v>
      </c>
      <c r="E2" s="51">
        <f t="shared" ref="E2:E22" si="1">RANK(C2,$C$2:$C$27,1)</f>
        <v>1</v>
      </c>
      <c r="F2" s="53" t="s">
        <v>20</v>
      </c>
      <c r="G2" s="53">
        <f>INDEX('04-09'!$A$5:$Z$34,MATCH(A2,'04-09'!$A$5:$A$34,0),25)</f>
        <v>80</v>
      </c>
      <c r="H2" s="53">
        <f>INDEX('04-16'!$A$5:$Z$34,MATCH(A2,'04-16'!$A$5:$A$34,0),25)</f>
        <v>84</v>
      </c>
      <c r="I2" s="53">
        <f>INDEX('04-23'!$A$5:$Z$34,MATCH(A2,'04-23'!$A$5:$A$34,0),25)</f>
        <v>82</v>
      </c>
      <c r="J2" s="53">
        <f>INDEX('04-30'!$A$5:$Z$34,MATCH(A2,'04-30'!$A$5:$A$34,0),25)</f>
        <v>85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109"/>
      <c r="AH2" s="109"/>
      <c r="AI2" s="58"/>
      <c r="AJ2" s="58"/>
      <c r="AK2" s="58"/>
      <c r="AL2" s="58"/>
      <c r="AM2" s="58"/>
      <c r="AN2" s="58"/>
    </row>
    <row r="3" spans="1:40" s="51" customFormat="1" ht="12" customHeight="1" x14ac:dyDescent="0.3">
      <c r="A3" s="58" t="s">
        <v>12</v>
      </c>
      <c r="B3" s="111">
        <f>COUNTIF(F3:AF3,"&gt;1")</f>
        <v>5</v>
      </c>
      <c r="C3" s="50">
        <f t="shared" si="0"/>
        <v>83.4</v>
      </c>
      <c r="D3" s="51">
        <v>2</v>
      </c>
      <c r="E3" s="51">
        <f t="shared" si="1"/>
        <v>2</v>
      </c>
      <c r="F3" s="53">
        <f>INDEX('04-02'!$A$5:$Z$33,MATCH(A3,'04-02'!$A$5:$A$33,0),25)</f>
        <v>87</v>
      </c>
      <c r="G3" s="53">
        <f>INDEX('04-09'!$A$5:$Z$34,MATCH(A3,'04-09'!$A$5:$A$34,0),25)</f>
        <v>87</v>
      </c>
      <c r="H3" s="53">
        <f>INDEX('04-16'!$A$5:$Z$34,MATCH(A3,'04-16'!$A$5:$A$34,0),25)</f>
        <v>83</v>
      </c>
      <c r="I3" s="53">
        <f>INDEX('04-23'!$A$5:$Z$34,MATCH(A3,'04-23'!$A$5:$A$34,0),25)</f>
        <v>79</v>
      </c>
      <c r="J3" s="53">
        <f>INDEX('04-30'!$A$5:$Z$34,MATCH(A3,'04-30'!$A$5:$A$34,0),25)</f>
        <v>81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109"/>
      <c r="AH3" s="109"/>
      <c r="AI3" s="58"/>
      <c r="AJ3" s="58"/>
      <c r="AK3" s="58"/>
      <c r="AL3" s="58"/>
      <c r="AM3" s="58"/>
      <c r="AN3" s="58"/>
    </row>
    <row r="4" spans="1:40" s="51" customFormat="1" ht="12" customHeight="1" x14ac:dyDescent="0.3">
      <c r="A4" s="58" t="s">
        <v>30</v>
      </c>
      <c r="B4" s="111">
        <f>COUNTIF(F4:AE4,"&gt;1")</f>
        <v>4</v>
      </c>
      <c r="C4" s="50">
        <f t="shared" si="0"/>
        <v>86.25</v>
      </c>
      <c r="D4" s="51">
        <v>4</v>
      </c>
      <c r="E4" s="51">
        <f t="shared" si="1"/>
        <v>3</v>
      </c>
      <c r="F4" s="53">
        <f>INDEX('04-02'!$A$5:$Z$33,MATCH(A4,'04-02'!$A$5:$A$33,0),25)</f>
        <v>95</v>
      </c>
      <c r="G4" s="53">
        <f>INDEX('04-09'!$A$5:$Z$34,MATCH(A4,'04-09'!$A$5:$A$34,0),25)</f>
        <v>82</v>
      </c>
      <c r="H4" s="53" t="s">
        <v>20</v>
      </c>
      <c r="I4" s="53">
        <f>INDEX('04-23'!$A$5:$Z$34,MATCH(A4,'04-23'!$A$5:$A$34,0),25)</f>
        <v>84</v>
      </c>
      <c r="J4" s="53">
        <f>INDEX('04-30'!$A$5:$Z$34,MATCH(A4,'04-30'!$A$5:$A$34,0),25)</f>
        <v>84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109"/>
      <c r="AH4" s="109"/>
      <c r="AI4" s="58"/>
      <c r="AJ4" s="58"/>
      <c r="AK4" s="58"/>
      <c r="AL4" s="58"/>
      <c r="AM4" s="58"/>
      <c r="AN4" s="58"/>
    </row>
    <row r="5" spans="1:40" s="51" customFormat="1" ht="12" customHeight="1" x14ac:dyDescent="0.3">
      <c r="A5" s="58" t="s">
        <v>22</v>
      </c>
      <c r="B5" s="111">
        <f>COUNTIF(F5:AE5,"&gt;1")</f>
        <v>3</v>
      </c>
      <c r="C5" s="50">
        <f t="shared" si="0"/>
        <v>87.333333333333329</v>
      </c>
      <c r="D5" s="51">
        <v>3</v>
      </c>
      <c r="E5" s="51">
        <f t="shared" si="1"/>
        <v>4</v>
      </c>
      <c r="F5" s="53">
        <f>INDEX('04-02'!$A$5:$Z$33,MATCH(A5,'04-02'!$A$5:$A$33,0),25)</f>
        <v>91</v>
      </c>
      <c r="G5" s="53" t="str">
        <f>INDEX('04-09'!$A$5:$Z$34,MATCH(A5,'04-09'!$A$5:$A$34,0),25)</f>
        <v xml:space="preserve"> </v>
      </c>
      <c r="H5" s="53">
        <f>INDEX('04-16'!$A$5:$Z$34,MATCH(A5,'04-16'!$A$5:$A$34,0),25)</f>
        <v>82</v>
      </c>
      <c r="I5" s="366" t="s">
        <v>20</v>
      </c>
      <c r="J5" s="53">
        <f>INDEX('04-30'!$A$5:$Z$34,MATCH(A5,'04-30'!$A$5:$A$34,0),25)</f>
        <v>89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09"/>
      <c r="AH5" s="109"/>
      <c r="AI5" s="58"/>
      <c r="AJ5" s="58"/>
      <c r="AK5" s="58"/>
      <c r="AL5" s="58"/>
      <c r="AM5" s="58"/>
      <c r="AN5" s="58"/>
    </row>
    <row r="6" spans="1:40" s="51" customFormat="1" ht="12" customHeight="1" x14ac:dyDescent="0.35">
      <c r="A6" s="58" t="s">
        <v>37</v>
      </c>
      <c r="B6" s="57">
        <f>COUNTIF(F6:AF6,"&gt;1")</f>
        <v>3</v>
      </c>
      <c r="C6" s="50">
        <f t="shared" si="0"/>
        <v>88.333333333333329</v>
      </c>
      <c r="D6" s="51">
        <v>6</v>
      </c>
      <c r="E6" s="51">
        <f t="shared" si="1"/>
        <v>5</v>
      </c>
      <c r="F6" s="53" t="str">
        <f>INDEX('04-02'!$A$5:$Z$33,MATCH(A6,'04-02'!$A$5:$A$33,0),25)</f>
        <v xml:space="preserve"> </v>
      </c>
      <c r="G6" s="53" t="str">
        <f>INDEX('04-09'!$A$5:$Z$34,MATCH(A6,'04-09'!$A$5:$A$34,0),25)</f>
        <v xml:space="preserve"> </v>
      </c>
      <c r="H6" s="53">
        <f>INDEX('04-16'!$A$5:$Z$34,MATCH(A6,'04-16'!$A$5:$A$34,0),25)</f>
        <v>89</v>
      </c>
      <c r="I6" s="53">
        <f>INDEX('04-23'!$A$5:$Z$34,MATCH(A6,'04-23'!$A$5:$A$34,0),25)</f>
        <v>91</v>
      </c>
      <c r="J6" s="53">
        <f>INDEX('04-30'!$A$5:$Z$34,MATCH(A6,'04-30'!$A$5:$A$34,0),25)</f>
        <v>85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109"/>
      <c r="AH6" s="109"/>
      <c r="AI6" s="58"/>
      <c r="AJ6" s="58"/>
      <c r="AK6" s="58"/>
      <c r="AL6" s="58"/>
      <c r="AM6" s="58"/>
      <c r="AN6" s="58"/>
    </row>
    <row r="7" spans="1:40" s="51" customFormat="1" ht="12" customHeight="1" x14ac:dyDescent="0.3">
      <c r="A7" s="58" t="s">
        <v>29</v>
      </c>
      <c r="B7" s="111">
        <f>COUNTIF(F7:AE7,"&gt;1")</f>
        <v>5</v>
      </c>
      <c r="C7" s="50">
        <f t="shared" si="0"/>
        <v>88.4</v>
      </c>
      <c r="D7" s="51">
        <v>5</v>
      </c>
      <c r="E7" s="51">
        <f t="shared" si="1"/>
        <v>6</v>
      </c>
      <c r="F7" s="53">
        <f>INDEX('04-02'!$A$5:$Z$33,MATCH(A7,'04-02'!$A$5:$A$33,0),25)</f>
        <v>97</v>
      </c>
      <c r="G7" s="53">
        <f>INDEX('04-09'!$A$5:$Z$34,MATCH(A7,'04-09'!$A$5:$A$34,0),25)</f>
        <v>89</v>
      </c>
      <c r="H7" s="53">
        <f>INDEX('04-16'!$A$5:$Z$34,MATCH(A7,'04-16'!$A$5:$A$34,0),25)</f>
        <v>89</v>
      </c>
      <c r="I7" s="53">
        <f>INDEX('04-23'!$A$5:$Z$34,MATCH(A7,'04-23'!$A$5:$A$34,0),25)</f>
        <v>83</v>
      </c>
      <c r="J7" s="53">
        <f>INDEX('04-30'!$A$5:$Z$34,MATCH(A7,'04-30'!$A$5:$A$34,0),25)</f>
        <v>84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109"/>
      <c r="AH7" s="109"/>
      <c r="AI7" s="58"/>
      <c r="AJ7" s="58"/>
      <c r="AK7" s="58"/>
      <c r="AL7" s="58"/>
      <c r="AM7" s="58"/>
      <c r="AN7" s="58"/>
    </row>
    <row r="8" spans="1:40" s="51" customFormat="1" ht="12" customHeight="1" x14ac:dyDescent="0.35">
      <c r="A8" s="368" t="s">
        <v>28</v>
      </c>
      <c r="B8" s="57">
        <f>COUNTIF(F8:AF8,"&gt;1")</f>
        <v>4</v>
      </c>
      <c r="C8" s="50">
        <f t="shared" si="0"/>
        <v>89.75</v>
      </c>
      <c r="D8" s="51">
        <v>9</v>
      </c>
      <c r="E8" s="51">
        <f t="shared" si="1"/>
        <v>7</v>
      </c>
      <c r="F8" s="53">
        <f>INDEX('04-02'!$A$5:$Z$33,MATCH(A8,'04-02'!$A$5:$A$33,0),25)</f>
        <v>97</v>
      </c>
      <c r="G8" s="53">
        <f>INDEX('04-09'!$A$5:$Z$34,MATCH(A8,'04-09'!$A$5:$A$34,0),25)</f>
        <v>87</v>
      </c>
      <c r="H8" s="53" t="s">
        <v>20</v>
      </c>
      <c r="I8" s="53">
        <f>INDEX('04-23'!$A$5:$Z$34,MATCH(A8,'04-23'!$A$5:$A$34,0),25)</f>
        <v>93</v>
      </c>
      <c r="J8" s="53">
        <f>INDEX('04-30'!$A$5:$Z$34,MATCH(A8,'04-30'!$A$5:$A$34,0),25)</f>
        <v>82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109"/>
      <c r="AH8" s="109"/>
      <c r="AI8" s="58"/>
      <c r="AJ8" s="58"/>
      <c r="AK8" s="58"/>
      <c r="AL8" s="58"/>
      <c r="AM8" s="58"/>
      <c r="AN8" s="58"/>
    </row>
    <row r="9" spans="1:40" s="51" customFormat="1" ht="12" customHeight="1" x14ac:dyDescent="0.3">
      <c r="A9" s="58" t="s">
        <v>36</v>
      </c>
      <c r="B9" s="111">
        <f>COUNTIF(F9:AE9,"&gt;1")</f>
        <v>1</v>
      </c>
      <c r="C9" s="50">
        <f t="shared" si="0"/>
        <v>90</v>
      </c>
      <c r="D9" s="51" t="s">
        <v>20</v>
      </c>
      <c r="E9" s="51">
        <f t="shared" si="1"/>
        <v>8</v>
      </c>
      <c r="F9" s="53" t="str">
        <f>INDEX('04-02'!$A$5:$Z$33,MATCH(A9,'04-02'!$A$5:$A$33,0),25)</f>
        <v xml:space="preserve"> </v>
      </c>
      <c r="G9" s="53" t="str">
        <f>INDEX('04-09'!$A$5:$Z$34,MATCH(A9,'04-09'!$A$5:$A$34,0),25)</f>
        <v xml:space="preserve"> </v>
      </c>
      <c r="H9" s="53" t="s">
        <v>20</v>
      </c>
      <c r="I9" s="366" t="s">
        <v>20</v>
      </c>
      <c r="J9" s="53">
        <f>INDEX('04-30'!$A$5:$Z$34,MATCH(A9,'04-30'!$A$5:$A$34,0),25)</f>
        <v>90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109"/>
      <c r="AH9" s="109"/>
      <c r="AI9" s="58"/>
      <c r="AJ9" s="58"/>
      <c r="AK9" s="58"/>
      <c r="AL9" s="58"/>
      <c r="AM9" s="58"/>
      <c r="AN9" s="58"/>
    </row>
    <row r="10" spans="1:40" s="51" customFormat="1" ht="12" customHeight="1" x14ac:dyDescent="0.3">
      <c r="A10" s="58" t="s">
        <v>25</v>
      </c>
      <c r="B10" s="111">
        <f>COUNTIF(F10:AE10,"&gt;1")</f>
        <v>3</v>
      </c>
      <c r="C10" s="50">
        <f t="shared" si="0"/>
        <v>91.666666666666671</v>
      </c>
      <c r="D10" s="51">
        <v>10</v>
      </c>
      <c r="E10" s="51">
        <f t="shared" si="1"/>
        <v>9</v>
      </c>
      <c r="F10" s="53">
        <f>INDEX('04-02'!$A$5:$Z$33,MATCH(A10,'04-02'!$A$5:$A$33,0),25)</f>
        <v>96</v>
      </c>
      <c r="G10" s="53" t="str">
        <f>INDEX('04-09'!$A$5:$Z$34,MATCH(A10,'04-09'!$A$5:$A$34,0),25)</f>
        <v xml:space="preserve"> </v>
      </c>
      <c r="H10" s="53">
        <f>INDEX('04-16'!$A$5:$Z$34,MATCH(A10,'04-16'!$A$5:$A$34,0),25)</f>
        <v>97</v>
      </c>
      <c r="I10" s="366" t="s">
        <v>20</v>
      </c>
      <c r="J10" s="53">
        <f>INDEX('04-30'!$A$5:$Z$34,MATCH(A10,'04-30'!$A$5:$A$34,0),25)</f>
        <v>82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109"/>
      <c r="AH10" s="109"/>
      <c r="AI10" s="58"/>
      <c r="AJ10" s="58"/>
      <c r="AK10" s="58"/>
      <c r="AL10" s="58"/>
      <c r="AM10" s="58"/>
      <c r="AN10" s="58"/>
    </row>
    <row r="11" spans="1:40" s="51" customFormat="1" ht="12" customHeight="1" x14ac:dyDescent="0.3">
      <c r="A11" s="58" t="s">
        <v>35</v>
      </c>
      <c r="B11" s="111">
        <f>COUNTIF(F11:AE11,"&gt;1")</f>
        <v>1</v>
      </c>
      <c r="C11" s="50">
        <f t="shared" si="0"/>
        <v>92</v>
      </c>
      <c r="D11" s="51">
        <v>7</v>
      </c>
      <c r="E11" s="51">
        <f t="shared" si="1"/>
        <v>10</v>
      </c>
      <c r="F11" s="53" t="s">
        <v>20</v>
      </c>
      <c r="G11" s="53">
        <f>INDEX('04-09'!$A$5:$Z$34,MATCH(A11,'04-09'!$A$5:$A$34,0),25)</f>
        <v>92</v>
      </c>
      <c r="H11" s="53" t="s">
        <v>20</v>
      </c>
      <c r="I11" s="366" t="s">
        <v>20</v>
      </c>
      <c r="J11" s="53" t="s">
        <v>20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09"/>
      <c r="AH11" s="109"/>
      <c r="AI11" s="58"/>
      <c r="AJ11" s="58"/>
      <c r="AK11" s="58"/>
      <c r="AL11" s="58"/>
      <c r="AM11" s="58"/>
      <c r="AN11" s="58"/>
    </row>
    <row r="12" spans="1:40" s="51" customFormat="1" ht="12" customHeight="1" x14ac:dyDescent="0.3">
      <c r="A12" s="58" t="s">
        <v>43</v>
      </c>
      <c r="B12" s="111">
        <f>COUNTIF(F12:AE12,"&gt;1")</f>
        <v>2</v>
      </c>
      <c r="C12" s="50">
        <f t="shared" si="0"/>
        <v>92</v>
      </c>
      <c r="D12" s="51">
        <v>7</v>
      </c>
      <c r="E12" s="51">
        <f t="shared" si="1"/>
        <v>10</v>
      </c>
      <c r="F12" s="53" t="s">
        <v>20</v>
      </c>
      <c r="G12" s="53">
        <f>INDEX('04-09'!$A$5:$Z$34,MATCH(A12,'04-09'!$A$5:$A$34,0),25)</f>
        <v>95</v>
      </c>
      <c r="H12" s="53">
        <f>INDEX('04-16'!$A$5:$Z$34,MATCH(A12,'04-16'!$A$5:$A$34,0),25)</f>
        <v>89</v>
      </c>
      <c r="I12" s="366" t="s">
        <v>20</v>
      </c>
      <c r="J12" s="53" t="s">
        <v>20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109"/>
      <c r="AH12" s="109"/>
      <c r="AI12" s="58"/>
      <c r="AJ12" s="58"/>
      <c r="AK12" s="58"/>
      <c r="AL12" s="58"/>
      <c r="AM12" s="58"/>
      <c r="AN12" s="58"/>
    </row>
    <row r="13" spans="1:40" s="51" customFormat="1" ht="12" customHeight="1" x14ac:dyDescent="0.35">
      <c r="A13" s="58" t="s">
        <v>26</v>
      </c>
      <c r="B13" s="57">
        <f>COUNTIF(F13:AF13,"&gt;1")</f>
        <v>5</v>
      </c>
      <c r="C13" s="50">
        <f t="shared" si="0"/>
        <v>96</v>
      </c>
      <c r="D13" s="51">
        <v>12</v>
      </c>
      <c r="E13" s="51">
        <f t="shared" si="1"/>
        <v>12</v>
      </c>
      <c r="F13" s="53">
        <f>INDEX('04-02'!$A$5:$Z$33,MATCH(A13,'04-02'!$A$5:$A$33,0),25)</f>
        <v>101</v>
      </c>
      <c r="G13" s="53">
        <f>INDEX('04-09'!$A$5:$Z$34,MATCH(A13,'04-09'!$A$5:$A$34,0),25)</f>
        <v>94</v>
      </c>
      <c r="H13" s="53">
        <f>INDEX('04-16'!$A$5:$Z$34,MATCH(A13,'04-16'!$A$5:$A$34,0),25)</f>
        <v>96</v>
      </c>
      <c r="I13" s="53">
        <f>INDEX('04-23'!$A$5:$Z$34,MATCH(A13,'04-23'!$A$5:$A$34,0),25)</f>
        <v>100</v>
      </c>
      <c r="J13" s="53">
        <f>INDEX('04-30'!$A$5:$Z$34,MATCH(A13,'04-30'!$A$5:$A$34,0),25)</f>
        <v>89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109"/>
      <c r="AH13" s="109"/>
      <c r="AI13" s="58"/>
      <c r="AJ13" s="58"/>
      <c r="AK13" s="58"/>
      <c r="AL13" s="58"/>
      <c r="AM13" s="58"/>
      <c r="AN13" s="58"/>
    </row>
    <row r="14" spans="1:40" s="51" customFormat="1" ht="12" customHeight="1" x14ac:dyDescent="0.3">
      <c r="A14" s="58" t="s">
        <v>31</v>
      </c>
      <c r="B14" s="111">
        <f>COUNTIF(F14:AE14,"&gt;1")</f>
        <v>4</v>
      </c>
      <c r="C14" s="50">
        <f t="shared" si="0"/>
        <v>97.5</v>
      </c>
      <c r="D14" s="51">
        <v>11</v>
      </c>
      <c r="E14" s="51">
        <f t="shared" si="1"/>
        <v>13</v>
      </c>
      <c r="F14" s="53">
        <f>INDEX('04-02'!$A$5:$Z$33,MATCH(A14,'04-02'!$A$5:$A$33,0),25)</f>
        <v>110</v>
      </c>
      <c r="G14" s="53">
        <f>INDEX('04-09'!$A$5:$Z$34,MATCH(A14,'04-09'!$A$5:$A$34,0),25)</f>
        <v>89</v>
      </c>
      <c r="H14" s="53">
        <f>INDEX('04-16'!$A$5:$Z$34,MATCH(A14,'04-16'!$A$5:$A$34,0),25)</f>
        <v>92</v>
      </c>
      <c r="I14" s="53">
        <f>INDEX('04-23'!$A$5:$Z$34,MATCH(A14,'04-23'!$A$5:$A$34,0),25)</f>
        <v>99</v>
      </c>
      <c r="J14" s="53" t="s">
        <v>20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109"/>
      <c r="AH14" s="109"/>
      <c r="AI14" s="58"/>
      <c r="AJ14" s="58"/>
      <c r="AK14" s="58"/>
      <c r="AL14" s="58"/>
      <c r="AM14" s="58"/>
      <c r="AN14" s="58"/>
    </row>
    <row r="15" spans="1:40" s="51" customFormat="1" ht="12" customHeight="1" x14ac:dyDescent="0.35">
      <c r="A15" s="58" t="s">
        <v>24</v>
      </c>
      <c r="B15" s="57">
        <f>COUNTIF(F15:AF15,"&gt;1")</f>
        <v>2</v>
      </c>
      <c r="C15" s="50">
        <f t="shared" si="0"/>
        <v>98</v>
      </c>
      <c r="D15" s="51">
        <v>13</v>
      </c>
      <c r="E15" s="51">
        <f t="shared" si="1"/>
        <v>14</v>
      </c>
      <c r="F15" s="53">
        <f>INDEX('04-02'!$A$5:$Z$33,MATCH(A15,'04-02'!$A$5:$A$33,0),25)</f>
        <v>100</v>
      </c>
      <c r="G15" s="53" t="str">
        <f>INDEX('04-09'!$A$5:$Z$34,MATCH(A15,'04-09'!$A$5:$A$34,0),25)</f>
        <v xml:space="preserve"> </v>
      </c>
      <c r="H15" s="53">
        <f>INDEX('04-16'!$A$5:$Z$34,MATCH(A15,'04-16'!$A$5:$A$34,0),25)</f>
        <v>96</v>
      </c>
      <c r="I15" s="366" t="s">
        <v>20</v>
      </c>
      <c r="J15" s="53" t="s">
        <v>20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109"/>
      <c r="AH15" s="109"/>
      <c r="AI15" s="58"/>
      <c r="AJ15" s="58"/>
      <c r="AK15" s="58"/>
      <c r="AL15" s="58"/>
      <c r="AM15" s="58"/>
      <c r="AN15" s="58"/>
    </row>
    <row r="16" spans="1:40" s="51" customFormat="1" ht="12" customHeight="1" x14ac:dyDescent="0.3">
      <c r="A16" s="58" t="s">
        <v>21</v>
      </c>
      <c r="B16" s="111">
        <f>COUNTIF(F16:AE16,"&gt;1")</f>
        <v>5</v>
      </c>
      <c r="C16" s="50">
        <f t="shared" si="0"/>
        <v>98</v>
      </c>
      <c r="D16" s="51">
        <v>14</v>
      </c>
      <c r="E16" s="51">
        <f t="shared" si="1"/>
        <v>14</v>
      </c>
      <c r="F16" s="53">
        <f>INDEX('04-02'!$A$5:$Z$33,MATCH(A16,'04-02'!$A$5:$A$33,0),25)</f>
        <v>101</v>
      </c>
      <c r="G16" s="53">
        <f>INDEX('04-09'!$A$5:$Z$34,MATCH(A16,'04-09'!$A$5:$A$34,0),25)</f>
        <v>87</v>
      </c>
      <c r="H16" s="53">
        <f>INDEX('04-16'!$A$5:$Z$34,MATCH(A16,'04-16'!$A$5:$A$34,0),25)</f>
        <v>111</v>
      </c>
      <c r="I16" s="53">
        <f>INDEX('04-23'!$A$5:$Z$34,MATCH(A16,'04-23'!$A$5:$A$34,0),25)</f>
        <v>96</v>
      </c>
      <c r="J16" s="53">
        <f>INDEX('04-30'!$A$5:$Z$34,MATCH(A16,'04-30'!$A$5:$A$34,0),25)</f>
        <v>95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109"/>
      <c r="AH16" s="109"/>
      <c r="AI16" s="58"/>
      <c r="AJ16" s="58"/>
      <c r="AK16" s="58"/>
      <c r="AL16" s="58"/>
      <c r="AM16" s="58"/>
      <c r="AN16" s="58"/>
    </row>
    <row r="17" spans="1:40" s="51" customFormat="1" ht="12" customHeight="1" x14ac:dyDescent="0.35">
      <c r="A17" s="58" t="s">
        <v>41</v>
      </c>
      <c r="B17" s="57">
        <f>COUNTIF(F17:AF17,"&gt;1")</f>
        <v>2</v>
      </c>
      <c r="C17" s="50">
        <f t="shared" si="0"/>
        <v>98</v>
      </c>
      <c r="D17" s="51" t="s">
        <v>20</v>
      </c>
      <c r="E17" s="51">
        <f t="shared" si="1"/>
        <v>14</v>
      </c>
      <c r="F17" s="53" t="str">
        <f>INDEX('04-02'!$A$5:$Z$33,MATCH(A17,'04-02'!$A$5:$A$33,0),25)</f>
        <v xml:space="preserve"> </v>
      </c>
      <c r="G17" s="53" t="str">
        <f>INDEX('04-09'!$A$5:$Z$34,MATCH(A17,'04-09'!$A$5:$A$34,0),25)</f>
        <v xml:space="preserve"> </v>
      </c>
      <c r="H17" s="53" t="s">
        <v>20</v>
      </c>
      <c r="I17" s="53">
        <f>INDEX('04-23'!$A$5:$Z$34,MATCH(A17,'04-23'!$A$5:$A$34,0),25)</f>
        <v>99</v>
      </c>
      <c r="J17" s="53">
        <f>INDEX('04-30'!$A$5:$Z$34,MATCH(A17,'04-30'!$A$5:$A$34,0),25)</f>
        <v>97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109"/>
      <c r="AH17" s="109"/>
      <c r="AI17" s="58"/>
      <c r="AJ17" s="58"/>
      <c r="AK17" s="58"/>
      <c r="AL17" s="58"/>
      <c r="AM17" s="58"/>
      <c r="AN17" s="58"/>
    </row>
    <row r="18" spans="1:40" s="51" customFormat="1" ht="12" customHeight="1" x14ac:dyDescent="0.35">
      <c r="A18" s="58" t="s">
        <v>39</v>
      </c>
      <c r="B18" s="57">
        <f>COUNTIF(F18:AF18,"&gt;1")</f>
        <v>1</v>
      </c>
      <c r="C18" s="50">
        <f t="shared" si="0"/>
        <v>98</v>
      </c>
      <c r="D18" s="51" t="s">
        <v>20</v>
      </c>
      <c r="E18" s="51">
        <f t="shared" si="1"/>
        <v>14</v>
      </c>
      <c r="F18" s="53" t="str">
        <f>INDEX('04-02'!$A$5:$Z$33,MATCH(A18,'04-02'!$A$5:$A$33,0),25)</f>
        <v xml:space="preserve"> </v>
      </c>
      <c r="G18" s="53" t="str">
        <f>INDEX('04-09'!$A$5:$Z$34,MATCH(A18,'04-09'!$A$5:$A$34,0),25)</f>
        <v xml:space="preserve"> </v>
      </c>
      <c r="H18" s="53" t="s">
        <v>20</v>
      </c>
      <c r="I18" s="366" t="s">
        <v>20</v>
      </c>
      <c r="J18" s="53">
        <f>INDEX('04-30'!$A$5:$Z$34,MATCH(A18,'04-30'!$A$5:$A$34,0),25)</f>
        <v>98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109"/>
      <c r="AH18" s="109"/>
      <c r="AI18" s="58"/>
      <c r="AJ18" s="58"/>
      <c r="AK18" s="58"/>
      <c r="AL18" s="58"/>
      <c r="AM18" s="58"/>
      <c r="AN18" s="58"/>
    </row>
    <row r="19" spans="1:40" s="51" customFormat="1" ht="12" customHeight="1" x14ac:dyDescent="0.3">
      <c r="A19" s="58" t="s">
        <v>23</v>
      </c>
      <c r="B19" s="111">
        <f>COUNTIF(F19:AE19,"&gt;1")</f>
        <v>5</v>
      </c>
      <c r="C19" s="50">
        <f t="shared" si="0"/>
        <v>99</v>
      </c>
      <c r="D19" s="51">
        <v>16</v>
      </c>
      <c r="E19" s="51">
        <f t="shared" si="1"/>
        <v>18</v>
      </c>
      <c r="F19" s="53">
        <f>INDEX('04-02'!$A$5:$Z$33,MATCH(A19,'04-02'!$A$5:$A$33,0),25)</f>
        <v>101</v>
      </c>
      <c r="G19" s="53">
        <f>INDEX('04-09'!$A$5:$Z$34,MATCH(A19,'04-09'!$A$5:$A$34,0),25)</f>
        <v>96</v>
      </c>
      <c r="H19" s="53">
        <f>INDEX('04-16'!$A$5:$Z$34,MATCH(A19,'04-16'!$A$5:$A$34,0),25)</f>
        <v>98</v>
      </c>
      <c r="I19" s="53">
        <f>INDEX('04-23'!$A$5:$Z$34,MATCH(A19,'04-23'!$A$5:$A$34,0),25)</f>
        <v>103</v>
      </c>
      <c r="J19" s="53">
        <f>INDEX('04-30'!$A$5:$Z$34,MATCH(A19,'04-30'!$A$5:$A$34,0),25)</f>
        <v>97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109"/>
      <c r="AH19" s="109"/>
      <c r="AI19" s="58"/>
      <c r="AJ19" s="58"/>
      <c r="AK19" s="58"/>
      <c r="AL19" s="58"/>
      <c r="AM19" s="58"/>
      <c r="AN19" s="58"/>
    </row>
    <row r="20" spans="1:40" s="51" customFormat="1" ht="12" customHeight="1" x14ac:dyDescent="0.3">
      <c r="A20" s="58" t="s">
        <v>27</v>
      </c>
      <c r="B20" s="111">
        <f>COUNTIF(F20:AE20,"&gt;1")</f>
        <v>3</v>
      </c>
      <c r="C20" s="50">
        <f t="shared" si="0"/>
        <v>106.33333333333333</v>
      </c>
      <c r="D20" s="51">
        <v>17</v>
      </c>
      <c r="E20" s="51">
        <f t="shared" si="1"/>
        <v>19</v>
      </c>
      <c r="F20" s="53">
        <f>INDEX('04-02'!$A$5:$Z$33,MATCH(A20,'04-02'!$A$5:$A$33,0),25)</f>
        <v>106</v>
      </c>
      <c r="G20" s="53" t="str">
        <f>INDEX('04-09'!$A$5:$Z$34,MATCH(A20,'04-09'!$A$5:$A$34,0),25)</f>
        <v xml:space="preserve"> </v>
      </c>
      <c r="H20" s="53">
        <f>INDEX('04-16'!$A$5:$Z$34,MATCH(A20,'04-16'!$A$5:$A$34,0),25)</f>
        <v>100</v>
      </c>
      <c r="I20" s="53">
        <f>INDEX('04-23'!$A$5:$Z$34,MATCH(A20,'04-23'!$A$5:$A$34,0),25)</f>
        <v>113</v>
      </c>
      <c r="J20" s="53" t="s">
        <v>20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109"/>
      <c r="AH20" s="109"/>
      <c r="AI20" s="58"/>
      <c r="AJ20" s="58"/>
      <c r="AK20" s="58"/>
      <c r="AL20" s="58"/>
      <c r="AM20" s="58"/>
      <c r="AN20" s="58"/>
    </row>
    <row r="21" spans="1:40" s="51" customFormat="1" ht="12" customHeight="1" x14ac:dyDescent="0.35">
      <c r="A21" s="58" t="s">
        <v>32</v>
      </c>
      <c r="B21" s="57">
        <f>COUNTIF(F21:AF21,"&gt;1")</f>
        <v>2</v>
      </c>
      <c r="C21" s="50">
        <f t="shared" si="0"/>
        <v>115.5</v>
      </c>
      <c r="D21" s="51">
        <v>18</v>
      </c>
      <c r="E21" s="51">
        <f t="shared" si="1"/>
        <v>20</v>
      </c>
      <c r="F21" s="53">
        <f>INDEX('04-02'!$A$5:$Z$33,MATCH(A21,'04-02'!$A$5:$A$33,0),25)</f>
        <v>129</v>
      </c>
      <c r="G21" s="53" t="str">
        <f>INDEX('04-09'!$A$5:$Z$34,MATCH(A21,'04-09'!$A$5:$A$34,0),25)</f>
        <v xml:space="preserve"> </v>
      </c>
      <c r="H21" s="53" t="s">
        <v>20</v>
      </c>
      <c r="I21" s="53">
        <f>INDEX('04-23'!$A$5:$Z$34,MATCH(A21,'04-23'!$A$5:$A$34,0),25)</f>
        <v>102</v>
      </c>
      <c r="J21" s="53" t="s">
        <v>20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109"/>
      <c r="AH21" s="109"/>
      <c r="AI21" s="58"/>
      <c r="AJ21" s="58"/>
      <c r="AK21" s="58"/>
      <c r="AL21" s="58"/>
      <c r="AM21" s="58"/>
      <c r="AN21" s="58"/>
    </row>
    <row r="22" spans="1:40" s="51" customFormat="1" ht="12" customHeight="1" x14ac:dyDescent="0.3">
      <c r="A22" s="58" t="s">
        <v>44</v>
      </c>
      <c r="B22" s="111">
        <f>COUNTIF(F22:AE22,"&gt;1")</f>
        <v>4</v>
      </c>
      <c r="C22" s="50">
        <f t="shared" si="0"/>
        <v>125</v>
      </c>
      <c r="D22" s="51">
        <v>19</v>
      </c>
      <c r="E22" s="51">
        <f t="shared" si="1"/>
        <v>21</v>
      </c>
      <c r="F22" s="53">
        <f>INDEX('04-02'!$A$5:$Z$33,MATCH(A22,'04-02'!$A$5:$A$33,0),25)</f>
        <v>133</v>
      </c>
      <c r="G22" s="53">
        <f>INDEX('04-09'!$A$5:$Z$34,MATCH(A22,'04-09'!$A$5:$A$34,0),25)</f>
        <v>124</v>
      </c>
      <c r="H22" s="53">
        <f>INDEX('04-16'!$A$5:$Z$34,MATCH(A22,'04-16'!$A$5:$A$34,0),25)</f>
        <v>123</v>
      </c>
      <c r="I22" s="366" t="s">
        <v>20</v>
      </c>
      <c r="J22" s="53">
        <f>INDEX('04-30'!$A$5:$Z$34,MATCH(A22,'04-30'!$A$5:$A$34,0),25)</f>
        <v>120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109"/>
      <c r="AH22" s="109"/>
      <c r="AI22" s="58"/>
      <c r="AJ22" s="58"/>
      <c r="AK22" s="58"/>
      <c r="AL22" s="58"/>
      <c r="AM22" s="58"/>
      <c r="AN22" s="58"/>
    </row>
    <row r="23" spans="1:40" s="51" customFormat="1" ht="12" customHeight="1" x14ac:dyDescent="0.35">
      <c r="A23" s="58" t="s">
        <v>34</v>
      </c>
      <c r="B23" s="57">
        <f>COUNTIF(F23:AF23,"&gt;1")</f>
        <v>0</v>
      </c>
      <c r="C23" s="50" t="s">
        <v>20</v>
      </c>
      <c r="D23" s="51" t="s">
        <v>20</v>
      </c>
      <c r="E23" s="51" t="s">
        <v>20</v>
      </c>
      <c r="F23" s="53" t="str">
        <f>INDEX('04-02'!$A$5:$Z$33,MATCH(A23,'04-02'!$A$5:$A$33,0),25)</f>
        <v xml:space="preserve"> </v>
      </c>
      <c r="G23" s="53" t="str">
        <f>INDEX('04-09'!$A$5:$Z$34,MATCH(A23,'04-09'!$A$5:$A$34,0),25)</f>
        <v xml:space="preserve"> </v>
      </c>
      <c r="H23" s="53" t="s">
        <v>20</v>
      </c>
      <c r="I23" s="366" t="s">
        <v>20</v>
      </c>
      <c r="J23" s="53" t="s">
        <v>20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109"/>
      <c r="AH23" s="109"/>
      <c r="AI23" s="58"/>
      <c r="AJ23" s="58"/>
      <c r="AK23" s="58"/>
      <c r="AL23" s="58"/>
      <c r="AM23" s="58"/>
      <c r="AN23" s="58"/>
    </row>
    <row r="24" spans="1:40" s="51" customFormat="1" ht="12" customHeight="1" x14ac:dyDescent="0.3">
      <c r="A24" s="58" t="s">
        <v>40</v>
      </c>
      <c r="B24" s="111">
        <f>COUNTIF(F24:AE24,"&gt;1")</f>
        <v>0</v>
      </c>
      <c r="C24" s="50" t="s">
        <v>20</v>
      </c>
      <c r="D24" s="51" t="s">
        <v>20</v>
      </c>
      <c r="E24" s="51" t="s">
        <v>20</v>
      </c>
      <c r="F24" s="53" t="str">
        <f>INDEX('04-02'!$A$5:$Z$33,MATCH(A24,'04-02'!$A$5:$A$33,0),25)</f>
        <v xml:space="preserve"> </v>
      </c>
      <c r="G24" s="53" t="str">
        <f>INDEX('04-09'!$A$5:$Z$34,MATCH(A24,'04-09'!$A$5:$A$34,0),25)</f>
        <v xml:space="preserve"> </v>
      </c>
      <c r="H24" s="53" t="s">
        <v>20</v>
      </c>
      <c r="I24" s="366" t="s">
        <v>20</v>
      </c>
      <c r="J24" s="53" t="s">
        <v>20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109"/>
      <c r="AH24" s="109"/>
      <c r="AI24" s="58"/>
      <c r="AJ24" s="58"/>
      <c r="AK24" s="58"/>
      <c r="AL24" s="58"/>
      <c r="AM24" s="58"/>
      <c r="AN24" s="58"/>
    </row>
    <row r="25" spans="1:40" s="51" customFormat="1" ht="12" customHeight="1" x14ac:dyDescent="0.35">
      <c r="A25" s="58" t="s">
        <v>38</v>
      </c>
      <c r="B25" s="57">
        <f>COUNTIF(F25:AF25,"&gt;1")</f>
        <v>0</v>
      </c>
      <c r="C25" s="50" t="s">
        <v>20</v>
      </c>
      <c r="D25" s="51" t="s">
        <v>20</v>
      </c>
      <c r="E25" s="51" t="s">
        <v>20</v>
      </c>
      <c r="F25" s="53" t="str">
        <f>INDEX('04-02'!$A$5:$Z$33,MATCH(A25,'04-02'!$A$5:$A$33,0),25)</f>
        <v xml:space="preserve"> </v>
      </c>
      <c r="G25" s="53" t="str">
        <f>INDEX('04-09'!$A$5:$Z$34,MATCH(A25,'04-09'!$A$5:$A$34,0),25)</f>
        <v xml:space="preserve"> </v>
      </c>
      <c r="H25" s="53" t="s">
        <v>20</v>
      </c>
      <c r="I25" s="366" t="s">
        <v>20</v>
      </c>
      <c r="J25" s="53" t="s">
        <v>20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109"/>
      <c r="AH25" s="109"/>
      <c r="AI25" s="58"/>
      <c r="AJ25" s="58"/>
      <c r="AK25" s="58"/>
      <c r="AL25" s="58"/>
      <c r="AM25" s="58"/>
      <c r="AN25" s="58"/>
    </row>
    <row r="26" spans="1:40" s="51" customFormat="1" ht="12" customHeight="1" x14ac:dyDescent="0.35">
      <c r="A26" s="58" t="s">
        <v>42</v>
      </c>
      <c r="B26" s="57">
        <f>COUNTIF(F26:AF26,"&gt;1")</f>
        <v>0</v>
      </c>
      <c r="C26" s="50" t="s">
        <v>20</v>
      </c>
      <c r="D26" s="51" t="s">
        <v>20</v>
      </c>
      <c r="E26" s="51" t="s">
        <v>20</v>
      </c>
      <c r="F26" s="53" t="str">
        <f>INDEX('04-02'!$A$5:$Z$33,MATCH(A26,'04-02'!$A$5:$A$33,0),25)</f>
        <v xml:space="preserve"> </v>
      </c>
      <c r="G26" s="53" t="str">
        <f>INDEX('04-09'!$A$5:$Z$34,MATCH(A26,'04-09'!$A$5:$A$34,0),25)</f>
        <v xml:space="preserve"> </v>
      </c>
      <c r="H26" s="53" t="s">
        <v>20</v>
      </c>
      <c r="I26" s="366" t="s">
        <v>20</v>
      </c>
      <c r="J26" s="53" t="s">
        <v>20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109"/>
      <c r="AH26" s="109"/>
      <c r="AI26" s="58"/>
      <c r="AJ26" s="58"/>
      <c r="AK26" s="58"/>
      <c r="AL26" s="58"/>
      <c r="AM26" s="58"/>
      <c r="AN26" s="58"/>
    </row>
    <row r="27" spans="1:40" s="51" customFormat="1" ht="12" customHeight="1" x14ac:dyDescent="0.35">
      <c r="A27" s="58" t="s">
        <v>46</v>
      </c>
      <c r="B27" s="57">
        <f>COUNTIF(F27:AF27,"&gt;1")</f>
        <v>0</v>
      </c>
      <c r="C27" s="50" t="s">
        <v>20</v>
      </c>
      <c r="D27" s="51" t="s">
        <v>20</v>
      </c>
      <c r="E27" s="51" t="s">
        <v>20</v>
      </c>
      <c r="F27" s="53" t="str">
        <f>INDEX('04-02'!$A$5:$Z$33,MATCH(A27,'04-02'!$A$5:$A$33,0),25)</f>
        <v xml:space="preserve"> </v>
      </c>
      <c r="G27" s="53" t="str">
        <f>INDEX('04-09'!$A$5:$Z$34,MATCH(A27,'04-09'!$A$5:$A$34,0),25)</f>
        <v xml:space="preserve"> </v>
      </c>
      <c r="H27" s="53" t="s">
        <v>20</v>
      </c>
      <c r="I27" s="366" t="s">
        <v>20</v>
      </c>
      <c r="J27" s="53" t="s">
        <v>20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109"/>
      <c r="AH27" s="109"/>
      <c r="AI27" s="58"/>
      <c r="AJ27" s="58"/>
      <c r="AK27" s="58"/>
      <c r="AL27" s="58"/>
      <c r="AM27" s="58"/>
      <c r="AN27" s="58"/>
    </row>
    <row r="28" spans="1:40" s="51" customFormat="1" ht="12" customHeight="1" x14ac:dyDescent="0.3">
      <c r="A28" s="58" t="s">
        <v>47</v>
      </c>
      <c r="B28" s="61"/>
      <c r="C28" s="61"/>
      <c r="D28" s="63" t="s">
        <v>20</v>
      </c>
      <c r="E28" s="61"/>
      <c r="F28" s="61">
        <v>26</v>
      </c>
      <c r="G28" s="61">
        <v>25</v>
      </c>
      <c r="H28" s="61">
        <v>24</v>
      </c>
      <c r="I28" s="61">
        <v>23</v>
      </c>
      <c r="J28" s="61">
        <v>22</v>
      </c>
      <c r="K28" s="61">
        <v>21</v>
      </c>
      <c r="L28" s="61">
        <v>20</v>
      </c>
      <c r="M28" s="61">
        <v>19</v>
      </c>
      <c r="N28" s="61">
        <v>18</v>
      </c>
      <c r="O28" s="61">
        <v>17</v>
      </c>
      <c r="P28" s="61">
        <v>16</v>
      </c>
      <c r="Q28" s="61">
        <v>15</v>
      </c>
      <c r="R28" s="61">
        <v>14</v>
      </c>
      <c r="S28" s="61">
        <v>13</v>
      </c>
      <c r="T28" s="61">
        <v>12</v>
      </c>
      <c r="U28" s="61">
        <v>11</v>
      </c>
      <c r="V28" s="61">
        <v>10</v>
      </c>
      <c r="W28" s="61">
        <v>9</v>
      </c>
      <c r="X28" s="61">
        <v>8</v>
      </c>
      <c r="Y28" s="61">
        <v>7</v>
      </c>
      <c r="Z28" s="61">
        <v>6</v>
      </c>
      <c r="AA28" s="61">
        <v>5</v>
      </c>
      <c r="AB28" s="61">
        <v>4</v>
      </c>
      <c r="AC28" s="61">
        <v>3</v>
      </c>
      <c r="AD28" s="61">
        <v>2</v>
      </c>
      <c r="AE28" s="112">
        <v>1</v>
      </c>
      <c r="AF28" s="112" t="s">
        <v>48</v>
      </c>
      <c r="AG28" s="113"/>
      <c r="AH28" s="113"/>
      <c r="AI28" s="58"/>
      <c r="AJ28" s="58"/>
      <c r="AK28" s="58"/>
      <c r="AL28" s="58"/>
      <c r="AM28" s="58"/>
      <c r="AN28" s="58"/>
    </row>
    <row r="29" spans="1:40" s="51" customFormat="1" ht="12" customHeight="1" x14ac:dyDescent="0.3">
      <c r="A29" s="58" t="s">
        <v>49</v>
      </c>
      <c r="B29" s="64"/>
      <c r="C29" s="65"/>
      <c r="D29" s="53"/>
      <c r="E29" s="65"/>
      <c r="F29" s="65"/>
      <c r="G29" s="58"/>
      <c r="H29" s="58"/>
      <c r="I29" s="58"/>
      <c r="J29" s="58"/>
      <c r="K29" s="58"/>
      <c r="L29" s="66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114"/>
      <c r="AF29" s="114"/>
      <c r="AG29" s="58"/>
      <c r="AH29" s="58"/>
      <c r="AI29" s="58"/>
      <c r="AJ29" s="58"/>
      <c r="AK29" s="58"/>
      <c r="AL29" s="58"/>
      <c r="AM29" s="58"/>
      <c r="AN29" s="58"/>
    </row>
    <row r="30" spans="1:40" s="51" customFormat="1" ht="12" customHeight="1" x14ac:dyDescent="0.3">
      <c r="A30" s="58" t="s">
        <v>50</v>
      </c>
      <c r="B30" s="67"/>
      <c r="C30" s="65"/>
      <c r="D30" s="53"/>
      <c r="E30" s="65"/>
      <c r="F30" s="65"/>
      <c r="G30" s="58"/>
      <c r="H30" s="58"/>
      <c r="I30" s="58"/>
      <c r="J30" s="58"/>
      <c r="K30" s="58"/>
      <c r="L30" s="66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114"/>
      <c r="AF30" s="114"/>
      <c r="AG30" s="58"/>
      <c r="AH30" s="58"/>
      <c r="AI30" s="58"/>
      <c r="AJ30" s="58"/>
      <c r="AK30" s="58"/>
      <c r="AL30" s="58"/>
      <c r="AM30" s="58"/>
      <c r="AN30" s="58"/>
    </row>
  </sheetData>
  <sortState xmlns:xlrd2="http://schemas.microsoft.com/office/spreadsheetml/2017/richdata2" ref="A2:AF30">
    <sortCondition ref="C1:C30"/>
  </sortState>
  <conditionalFormatting sqref="B2:B15">
    <cfRule type="cellIs" dxfId="1603" priority="3" stopIfTrue="1" operator="lessThan">
      <formula>12</formula>
    </cfRule>
  </conditionalFormatting>
  <conditionalFormatting sqref="B2:B27">
    <cfRule type="cellIs" dxfId="1602" priority="4" stopIfTrue="1" operator="greaterThanOrEqual">
      <formula>13</formula>
    </cfRule>
  </conditionalFormatting>
  <conditionalFormatting sqref="B16:B27">
    <cfRule type="cellIs" dxfId="1601" priority="8" stopIfTrue="1" operator="lessThan">
      <formula>13</formula>
    </cfRule>
  </conditionalFormatting>
  <pageMargins left="0.75" right="0.75" top="1" bottom="1" header="0.5" footer="0.5"/>
  <pageSetup paperSize="9" scale="110" fitToWidth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C7E8-9E12-4497-97D4-906AABC1749B}">
  <dimension ref="A1:AW39"/>
  <sheetViews>
    <sheetView workbookViewId="0">
      <pane xSplit="3" ySplit="3" topLeftCell="D7" activePane="bottomRight" state="frozen"/>
      <selection activeCell="C35" sqref="C35"/>
      <selection pane="topRight"/>
      <selection pane="bottomLeft"/>
      <selection pane="bottomRight" activeCell="D29" sqref="D29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75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120</v>
      </c>
      <c r="D2" s="209">
        <v>125</v>
      </c>
      <c r="E2" s="210">
        <v>3</v>
      </c>
      <c r="F2" s="211">
        <v>7</v>
      </c>
      <c r="G2" s="210">
        <v>9</v>
      </c>
      <c r="H2" s="210">
        <v>15</v>
      </c>
      <c r="I2" s="210">
        <v>1</v>
      </c>
      <c r="J2" s="210">
        <v>11</v>
      </c>
      <c r="K2" s="210">
        <v>13</v>
      </c>
      <c r="L2" s="210">
        <v>5</v>
      </c>
      <c r="M2" s="210">
        <v>17</v>
      </c>
      <c r="N2" s="212"/>
      <c r="O2" s="210">
        <v>2</v>
      </c>
      <c r="P2" s="210">
        <v>14</v>
      </c>
      <c r="Q2" s="210">
        <v>10</v>
      </c>
      <c r="R2" s="210">
        <v>8</v>
      </c>
      <c r="S2" s="210">
        <v>6</v>
      </c>
      <c r="T2" s="210">
        <v>16</v>
      </c>
      <c r="U2" s="210">
        <v>18</v>
      </c>
      <c r="V2" s="210">
        <v>4</v>
      </c>
      <c r="W2" s="210">
        <v>12</v>
      </c>
      <c r="X2" s="135"/>
      <c r="Y2" s="143">
        <f>MIN(Y5:Y33)</f>
        <v>81</v>
      </c>
      <c r="Z2" s="144">
        <f>MIN(Z5:Z33)</f>
        <v>66</v>
      </c>
      <c r="AA2" s="213">
        <v>69</v>
      </c>
      <c r="AB2" s="205">
        <v>70.8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170</v>
      </c>
      <c r="B3" s="214">
        <v>72</v>
      </c>
      <c r="C3" s="207">
        <v>120</v>
      </c>
      <c r="D3" s="151">
        <v>115</v>
      </c>
      <c r="E3" s="152">
        <v>5</v>
      </c>
      <c r="F3" s="153">
        <v>4</v>
      </c>
      <c r="G3" s="152">
        <v>4</v>
      </c>
      <c r="H3" s="152">
        <v>3</v>
      </c>
      <c r="I3" s="152">
        <v>5</v>
      </c>
      <c r="J3" s="152">
        <v>4</v>
      </c>
      <c r="K3" s="152">
        <v>3</v>
      </c>
      <c r="L3" s="152">
        <v>4</v>
      </c>
      <c r="M3" s="152">
        <v>4</v>
      </c>
      <c r="N3" s="154">
        <f>SUM(E3:M3)</f>
        <v>36</v>
      </c>
      <c r="O3" s="152">
        <v>5</v>
      </c>
      <c r="P3" s="152">
        <v>4</v>
      </c>
      <c r="Q3" s="152">
        <v>3</v>
      </c>
      <c r="R3" s="152">
        <v>4</v>
      </c>
      <c r="S3" s="152">
        <v>4</v>
      </c>
      <c r="T3" s="152">
        <v>4</v>
      </c>
      <c r="U3" s="152">
        <v>3</v>
      </c>
      <c r="V3" s="152">
        <v>5</v>
      </c>
      <c r="W3" s="152">
        <v>4</v>
      </c>
      <c r="X3" s="155">
        <f>SUM(O3:W3)</f>
        <v>36</v>
      </c>
      <c r="Y3" s="154">
        <f>SUM(N3,X3)</f>
        <v>72</v>
      </c>
      <c r="Z3" s="156">
        <f>MIN(Z4:Z51)</f>
        <v>66</v>
      </c>
      <c r="AA3" s="157">
        <v>69</v>
      </c>
      <c r="AB3" s="157">
        <v>65.3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163">
        <v>11</v>
      </c>
      <c r="F4" s="164">
        <v>9</v>
      </c>
      <c r="G4" s="163">
        <v>7</v>
      </c>
      <c r="H4" s="163">
        <v>17</v>
      </c>
      <c r="I4" s="163">
        <v>1</v>
      </c>
      <c r="J4" s="163">
        <v>5</v>
      </c>
      <c r="K4" s="163">
        <v>13</v>
      </c>
      <c r="L4" s="163">
        <v>3</v>
      </c>
      <c r="M4" s="163">
        <v>15</v>
      </c>
      <c r="N4" s="165"/>
      <c r="O4" s="166">
        <v>8</v>
      </c>
      <c r="P4" s="163">
        <v>16</v>
      </c>
      <c r="Q4" s="163">
        <v>12</v>
      </c>
      <c r="R4" s="166">
        <v>6</v>
      </c>
      <c r="S4" s="163">
        <v>4</v>
      </c>
      <c r="T4" s="163">
        <v>18</v>
      </c>
      <c r="U4" s="163">
        <v>14</v>
      </c>
      <c r="V4" s="163">
        <v>2</v>
      </c>
      <c r="W4" s="163">
        <v>10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359">
        <v>22.1</v>
      </c>
      <c r="C5" s="173">
        <f t="shared" ref="C5:C33" si="0">_xlfn.IFS($A$5:$A$33="Andi Grant",ROUND($B$5:$B$33*($C$2/113)-($B$3-$AA$2),0),$A$5:$A$33&lt;&gt;"Andi Grant",ROUND($B$5:$B$33*($C$3/113)-($B$3-$AA$3),0))</f>
        <v>20</v>
      </c>
      <c r="D5" s="173">
        <v>0</v>
      </c>
      <c r="E5" s="174">
        <v>8</v>
      </c>
      <c r="F5" s="175">
        <v>6</v>
      </c>
      <c r="G5" s="174">
        <v>5</v>
      </c>
      <c r="H5" s="174">
        <v>3</v>
      </c>
      <c r="I5" s="174">
        <v>6</v>
      </c>
      <c r="J5" s="174">
        <v>5</v>
      </c>
      <c r="K5" s="174">
        <v>4</v>
      </c>
      <c r="L5" s="174">
        <v>6</v>
      </c>
      <c r="M5" s="174">
        <v>4</v>
      </c>
      <c r="N5" s="134">
        <f>SUM(D5:M5)</f>
        <v>47</v>
      </c>
      <c r="O5" s="176">
        <v>7</v>
      </c>
      <c r="P5" s="174">
        <v>6</v>
      </c>
      <c r="Q5" s="174">
        <v>5</v>
      </c>
      <c r="R5" s="174">
        <v>7</v>
      </c>
      <c r="S5" s="174">
        <v>5</v>
      </c>
      <c r="T5" s="174">
        <v>4</v>
      </c>
      <c r="U5" s="174">
        <v>4</v>
      </c>
      <c r="V5" s="174">
        <v>6</v>
      </c>
      <c r="W5" s="176">
        <v>6</v>
      </c>
      <c r="X5" s="177">
        <f t="shared" ref="X5:X33" si="1">SUM(O5:W5)</f>
        <v>50</v>
      </c>
      <c r="Y5" s="178">
        <f t="shared" ref="Y5:Y33" si="2">SUM(N5+X5)</f>
        <v>97</v>
      </c>
      <c r="Z5" s="179">
        <f t="shared" ref="Z5:Z33" si="3">IF(AC5&lt;37,(SUM(ROUND(Y5-AC5,0))),"")</f>
        <v>77</v>
      </c>
      <c r="AA5" s="180">
        <f t="shared" ref="AA5:AA33" si="4">IF(X5&gt;0,ROUND(Y5-($AC$5:$AC$33+$B$3),0),0)</f>
        <v>5</v>
      </c>
      <c r="AC5" s="354">
        <f t="shared" ref="AC5:AC33" si="5">IF(D5&gt;0,D5,C5)</f>
        <v>20</v>
      </c>
      <c r="AD5" s="182">
        <v>1</v>
      </c>
      <c r="AE5" s="183">
        <f>HLOOKUP($AC5,HH!$A$2:$BC$20,E$4+1)</f>
        <v>1</v>
      </c>
      <c r="AF5" s="183">
        <f>HLOOKUP($AC5,HH!$A$2:$BC$20,F$4+1)</f>
        <v>1</v>
      </c>
      <c r="AG5" s="183">
        <f>HLOOKUP($AC5,HH!$A$2:$BC$20,G$4+1)</f>
        <v>1</v>
      </c>
      <c r="AH5" s="183">
        <f>HLOOKUP($AC5,HH!$A$2:$BC$20,H$4+1)</f>
        <v>1</v>
      </c>
      <c r="AI5" s="183">
        <f>HLOOKUP($AC5,HH!$A$2:$BC$20,I$4+1)</f>
        <v>2</v>
      </c>
      <c r="AJ5" s="183">
        <f>HLOOKUP($AC5,HH!$A$2:$BC$20,J$4+1)</f>
        <v>1</v>
      </c>
      <c r="AK5" s="183">
        <f>HLOOKUP($AC5,HH!$A$2:$BC$20,K$4+1)</f>
        <v>1</v>
      </c>
      <c r="AL5" s="183">
        <f>HLOOKUP($AC5,HH!$A$2:$BC$20,L$4+1)</f>
        <v>1</v>
      </c>
      <c r="AM5" s="183">
        <f>HLOOKUP($AC5,HH!$A$2:$BC$20,M$4+1)</f>
        <v>1</v>
      </c>
      <c r="AN5" s="183"/>
      <c r="AO5" s="183">
        <f>HLOOKUP($AC5,HH!$A$2:$BC$20,O$4+1)</f>
        <v>1</v>
      </c>
      <c r="AP5" s="183">
        <f>HLOOKUP($AC5,HH!$A$2:$BC$20,P$4+1)</f>
        <v>1</v>
      </c>
      <c r="AQ5" s="183">
        <f>HLOOKUP($AC5,HH!$A$2:$BC$20,Q$4+1)</f>
        <v>1</v>
      </c>
      <c r="AR5" s="183">
        <f>HLOOKUP($AC5,HH!$A$2:$BC$20,R$4+1)</f>
        <v>1</v>
      </c>
      <c r="AS5" s="183">
        <f>HLOOKUP($AC5,HH!$A$2:$BC$20,S$4+1)</f>
        <v>1</v>
      </c>
      <c r="AT5" s="183">
        <f>HLOOKUP($AC5,HH!$A$2:$BC$20,T$4+1)</f>
        <v>1</v>
      </c>
      <c r="AU5" s="183">
        <f>HLOOKUP($AC5,HH!$A$2:$BC$20,U$4+1)</f>
        <v>1</v>
      </c>
      <c r="AV5" s="183">
        <f>HLOOKUP($AC5,HH!$A$2:$BC$20,V$4+1)</f>
        <v>2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359">
        <v>10.199999999999999</v>
      </c>
      <c r="C6" s="173">
        <f t="shared" si="0"/>
        <v>8</v>
      </c>
      <c r="D6" s="173">
        <f t="shared" ref="D6:D32" si="6">_xlfn.IFS($A$5:$A$33="Andi Grant",ROUND($B$5:$B$33*($D$2/113)-($B$3-$AB$2),0),$A$5:$A$33&lt;&gt;"Andi Grant",ROUND($B$5:$B$33*($D$3/113)-($B$3-$AB$3),0))</f>
        <v>10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4"/>
        <v>0</v>
      </c>
      <c r="AC6" s="354">
        <f t="shared" si="5"/>
        <v>10</v>
      </c>
      <c r="AD6" s="182"/>
      <c r="AE6" s="183">
        <f>HLOOKUP($AC6,HH!$A$2:$BC$20,E$4+1)</f>
        <v>0</v>
      </c>
      <c r="AF6" s="183">
        <f>HLOOKUP($AC6,HH!$A$2:$BC$20,F$4+1)</f>
        <v>1</v>
      </c>
      <c r="AG6" s="183">
        <f>HLOOKUP($AC6,HH!$A$2:$BC$20,G$4+1)</f>
        <v>1</v>
      </c>
      <c r="AH6" s="183">
        <f>HLOOKUP($AC6,HH!$A$2:$BC$20,H$4+1)</f>
        <v>0</v>
      </c>
      <c r="AI6" s="183">
        <f>HLOOKUP($AC6,HH!$A$2:$BC$20,I$4+1)</f>
        <v>1</v>
      </c>
      <c r="AJ6" s="183">
        <f>HLOOKUP($AC6,HH!$A$2:$BC$20,J$4+1)</f>
        <v>1</v>
      </c>
      <c r="AK6" s="183">
        <f>HLOOKUP($AC6,HH!$A$2:$BC$20,K$4+1)</f>
        <v>0</v>
      </c>
      <c r="AL6" s="183">
        <f>HLOOKUP($AC6,HH!$A$2:$BC$20,L$4+1)</f>
        <v>1</v>
      </c>
      <c r="AM6" s="183">
        <f>HLOOKUP($AC6,HH!$A$2:$BC$20,M$4+1)</f>
        <v>0</v>
      </c>
      <c r="AN6" s="183"/>
      <c r="AO6" s="183">
        <f>HLOOKUP($AC6,HH!$A$2:$BC$20,O$4+1)</f>
        <v>1</v>
      </c>
      <c r="AP6" s="183">
        <f>HLOOKUP($AC6,HH!$A$2:$BC$20,P$4+1)</f>
        <v>0</v>
      </c>
      <c r="AQ6" s="183">
        <f>HLOOKUP($AC6,HH!$A$2:$BC$20,Q$4+1)</f>
        <v>0</v>
      </c>
      <c r="AR6" s="183">
        <f>HLOOKUP($AC6,HH!$A$2:$BC$20,R$4+1)</f>
        <v>1</v>
      </c>
      <c r="AS6" s="183">
        <f>HLOOKUP($AC6,HH!$A$2:$BC$20,S$4+1)</f>
        <v>1</v>
      </c>
      <c r="AT6" s="183">
        <f>HLOOKUP($AC6,HH!$A$2:$BC$20,T$4+1)</f>
        <v>0</v>
      </c>
      <c r="AU6" s="183">
        <f>HLOOKUP($AC6,HH!$A$2:$BC$20,U$4+1)</f>
        <v>0</v>
      </c>
      <c r="AV6" s="183">
        <f>HLOOKUP($AC6,HH!$A$2:$BC$20,V$4+1)</f>
        <v>1</v>
      </c>
      <c r="AW6" s="183">
        <f>HLOOKUP($AC6,HH!$A$2:$BC$20,W$4+1)</f>
        <v>1</v>
      </c>
    </row>
    <row r="7" spans="1:49" ht="13.65" customHeight="1" x14ac:dyDescent="0.25">
      <c r="A7" s="185" t="s">
        <v>23</v>
      </c>
      <c r="B7" s="360">
        <v>28.2</v>
      </c>
      <c r="C7" s="173">
        <f t="shared" si="0"/>
        <v>27</v>
      </c>
      <c r="D7" s="173">
        <f t="shared" si="6"/>
        <v>22</v>
      </c>
      <c r="E7" s="174">
        <v>8</v>
      </c>
      <c r="F7" s="175">
        <v>6</v>
      </c>
      <c r="G7" s="174">
        <v>6</v>
      </c>
      <c r="H7" s="174">
        <v>5</v>
      </c>
      <c r="I7" s="174">
        <v>6</v>
      </c>
      <c r="J7" s="174">
        <v>5</v>
      </c>
      <c r="K7" s="174">
        <v>5</v>
      </c>
      <c r="L7" s="174">
        <v>4</v>
      </c>
      <c r="M7" s="174">
        <v>4</v>
      </c>
      <c r="N7" s="134">
        <f t="shared" si="7"/>
        <v>49</v>
      </c>
      <c r="O7" s="176">
        <v>6</v>
      </c>
      <c r="P7" s="174">
        <v>6</v>
      </c>
      <c r="Q7" s="174">
        <v>3</v>
      </c>
      <c r="R7" s="174">
        <v>5</v>
      </c>
      <c r="S7" s="174">
        <v>5</v>
      </c>
      <c r="T7" s="176">
        <v>5</v>
      </c>
      <c r="U7" s="174">
        <v>4</v>
      </c>
      <c r="V7" s="174">
        <v>8</v>
      </c>
      <c r="W7" s="176">
        <v>6</v>
      </c>
      <c r="X7" s="177">
        <f t="shared" si="1"/>
        <v>48</v>
      </c>
      <c r="Y7" s="178">
        <f t="shared" si="2"/>
        <v>97</v>
      </c>
      <c r="Z7" s="179">
        <f t="shared" si="3"/>
        <v>75</v>
      </c>
      <c r="AA7" s="180">
        <f t="shared" si="4"/>
        <v>3</v>
      </c>
      <c r="AC7" s="354">
        <f t="shared" si="5"/>
        <v>22</v>
      </c>
      <c r="AD7" s="182">
        <v>2</v>
      </c>
      <c r="AE7" s="183">
        <f>HLOOKUP($AC7,HH!$A$2:$BC$20,E$4+1)</f>
        <v>1</v>
      </c>
      <c r="AF7" s="183">
        <f>HLOOKUP($AC7,HH!$A$2:$BC$20,F$4+1)</f>
        <v>1</v>
      </c>
      <c r="AG7" s="183">
        <f>HLOOKUP($AC7,HH!$A$2:$BC$20,G$4+1)</f>
        <v>1</v>
      </c>
      <c r="AH7" s="183">
        <f>HLOOKUP($AC7,HH!$A$2:$BC$20,H$4+1)</f>
        <v>1</v>
      </c>
      <c r="AI7" s="183">
        <f>HLOOKUP($AC7,HH!$A$2:$BC$20,I$4+1)</f>
        <v>2</v>
      </c>
      <c r="AJ7" s="183">
        <f>HLOOKUP($AC7,HH!$A$2:$BC$20,J$4+1)</f>
        <v>1</v>
      </c>
      <c r="AK7" s="183">
        <f>HLOOKUP($AC7,HH!$A$2:$BC$20,K$4+1)</f>
        <v>1</v>
      </c>
      <c r="AL7" s="183">
        <f>HLOOKUP($AC7,HH!$A$2:$BC$20,L$4+1)</f>
        <v>2</v>
      </c>
      <c r="AM7" s="183">
        <f>HLOOKUP($AC7,HH!$A$2:$BC$20,M$4+1)</f>
        <v>1</v>
      </c>
      <c r="AN7" s="183"/>
      <c r="AO7" s="183">
        <f>HLOOKUP($AC7,HH!$A$2:$BC$20,O$4+1)</f>
        <v>1</v>
      </c>
      <c r="AP7" s="183">
        <f>HLOOKUP($AC7,HH!$A$2:$BC$20,P$4+1)</f>
        <v>1</v>
      </c>
      <c r="AQ7" s="183">
        <f>HLOOKUP($AC7,HH!$A$2:$BC$20,Q$4+1)</f>
        <v>1</v>
      </c>
      <c r="AR7" s="183">
        <f>HLOOKUP($AC7,HH!$A$2:$BC$20,R$4+1)</f>
        <v>1</v>
      </c>
      <c r="AS7" s="183">
        <f>HLOOKUP($AC7,HH!$A$2:$BC$20,S$4+1)</f>
        <v>2</v>
      </c>
      <c r="AT7" s="183">
        <f>HLOOKUP($AC7,HH!$A$2:$BC$20,T$4+1)</f>
        <v>1</v>
      </c>
      <c r="AU7" s="183">
        <f>HLOOKUP($AC7,HH!$A$2:$BC$20,U$4+1)</f>
        <v>1</v>
      </c>
      <c r="AV7" s="183">
        <f>HLOOKUP($AC7,HH!$A$2:$BC$20,V$4+1)</f>
        <v>2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360">
        <v>29</v>
      </c>
      <c r="C8" s="173">
        <f>_xlfn.IFS($A$5:$A$34="Andi Grant",ROUND($B$5:$B$34*($C$2/113)-($B$3-$AA$2),0),$A$5:$A$34&lt;&gt;"Andi Grant",ROUND($B$5:$B$34*($C$3/113)-($B$3-$AA$3),0))</f>
        <v>28</v>
      </c>
      <c r="D8" s="173">
        <v>0</v>
      </c>
      <c r="E8" s="174"/>
      <c r="F8" s="175"/>
      <c r="G8" s="174"/>
      <c r="H8" s="174"/>
      <c r="I8" s="174"/>
      <c r="J8" s="174"/>
      <c r="K8" s="174"/>
      <c r="L8" s="174"/>
      <c r="M8" s="174"/>
      <c r="N8" s="134">
        <f t="shared" si="7"/>
        <v>0</v>
      </c>
      <c r="O8" s="176"/>
      <c r="P8" s="174"/>
      <c r="Q8" s="174"/>
      <c r="R8" s="174"/>
      <c r="S8" s="174"/>
      <c r="T8" s="174"/>
      <c r="U8" s="174"/>
      <c r="V8" s="174"/>
      <c r="W8" s="176"/>
      <c r="X8" s="177">
        <f t="shared" si="1"/>
        <v>0</v>
      </c>
      <c r="Y8" s="178" t="s">
        <v>20</v>
      </c>
      <c r="Z8" s="179" t="s">
        <v>20</v>
      </c>
      <c r="AA8" s="180">
        <f t="shared" si="4"/>
        <v>0</v>
      </c>
      <c r="AC8" s="354">
        <f t="shared" si="5"/>
        <v>28</v>
      </c>
      <c r="AD8" s="182"/>
      <c r="AE8" s="183">
        <f>HLOOKUP($AC8,HH!$A$2:$BC$20,E$4+1)</f>
        <v>1</v>
      </c>
      <c r="AF8" s="183">
        <f>HLOOKUP($AC8,HH!$A$2:$BC$20,F$4+1)</f>
        <v>2</v>
      </c>
      <c r="AG8" s="183">
        <f>HLOOKUP($AC8,HH!$A$2:$BC$20,G$4+1)</f>
        <v>2</v>
      </c>
      <c r="AH8" s="183">
        <f>HLOOKUP($AC8,HH!$A$2:$BC$20,H$4+1)</f>
        <v>1</v>
      </c>
      <c r="AI8" s="183">
        <f>HLOOKUP($AC8,HH!$A$2:$BC$20,I$4+1)</f>
        <v>2</v>
      </c>
      <c r="AJ8" s="183">
        <f>HLOOKUP($AC8,HH!$A$2:$BC$20,J$4+1)</f>
        <v>2</v>
      </c>
      <c r="AK8" s="183">
        <f>HLOOKUP($AC8,HH!$A$2:$BC$20,K$4+1)</f>
        <v>1</v>
      </c>
      <c r="AL8" s="183">
        <f>HLOOKUP($AC8,HH!$A$2:$BC$20,L$4+1)</f>
        <v>2</v>
      </c>
      <c r="AM8" s="183">
        <f>HLOOKUP($AC8,HH!$A$2:$BC$20,M$4+1)</f>
        <v>1</v>
      </c>
      <c r="AN8" s="183"/>
      <c r="AO8" s="183">
        <f>HLOOKUP($AC8,HH!$A$2:$BC$20,O$4+1)</f>
        <v>2</v>
      </c>
      <c r="AP8" s="183">
        <f>HLOOKUP($AC8,HH!$A$2:$BC$20,P$4+1)</f>
        <v>1</v>
      </c>
      <c r="AQ8" s="183">
        <f>HLOOKUP($AC8,HH!$A$2:$BC$20,Q$4+1)</f>
        <v>1</v>
      </c>
      <c r="AR8" s="183">
        <f>HLOOKUP($AC8,HH!$A$2:$BC$20,R$4+1)</f>
        <v>2</v>
      </c>
      <c r="AS8" s="183">
        <f>HLOOKUP($AC8,HH!$A$2:$BC$20,S$4+1)</f>
        <v>2</v>
      </c>
      <c r="AT8" s="183">
        <f>HLOOKUP($AC8,HH!$A$2:$BC$20,T$4+1)</f>
        <v>1</v>
      </c>
      <c r="AU8" s="183">
        <f>HLOOKUP($AC8,HH!$A$2:$BC$20,U$4+1)</f>
        <v>1</v>
      </c>
      <c r="AV8" s="183">
        <f>HLOOKUP($AC8,HH!$A$2:$BC$20,V$4+1)</f>
        <v>2</v>
      </c>
      <c r="AW8" s="183">
        <f>HLOOKUP($AC8,HH!$A$2:$BC$20,W$4+1)</f>
        <v>2</v>
      </c>
    </row>
    <row r="9" spans="1:49" ht="13.65" customHeight="1" x14ac:dyDescent="0.25">
      <c r="A9" s="185" t="s">
        <v>40</v>
      </c>
      <c r="B9" s="360">
        <v>16.399999999999999</v>
      </c>
      <c r="C9" s="173">
        <f t="shared" si="0"/>
        <v>14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4"/>
        <v>0</v>
      </c>
      <c r="AC9" s="354">
        <f t="shared" si="5"/>
        <v>14</v>
      </c>
      <c r="AD9" s="182"/>
      <c r="AE9" s="183">
        <f>HLOOKUP($AC9,HH!$A$2:$BC$20,E$4+1)</f>
        <v>1</v>
      </c>
      <c r="AF9" s="183">
        <f>HLOOKUP($AC9,HH!$A$2:$BC$20,F$4+1)</f>
        <v>1</v>
      </c>
      <c r="AG9" s="183">
        <f>HLOOKUP($AC9,HH!$A$2:$BC$20,G$4+1)</f>
        <v>1</v>
      </c>
      <c r="AH9" s="183">
        <f>HLOOKUP($AC9,HH!$A$2:$BC$20,H$4+1)</f>
        <v>0</v>
      </c>
      <c r="AI9" s="183">
        <f>HLOOKUP($AC9,HH!$A$2:$BC$20,I$4+1)</f>
        <v>1</v>
      </c>
      <c r="AJ9" s="183">
        <f>HLOOKUP($AC9,HH!$A$2:$BC$20,J$4+1)</f>
        <v>1</v>
      </c>
      <c r="AK9" s="183">
        <f>HLOOKUP($AC9,HH!$A$2:$BC$20,K$4+1)</f>
        <v>1</v>
      </c>
      <c r="AL9" s="183">
        <f>HLOOKUP($AC9,HH!$A$2:$BC$20,L$4+1)</f>
        <v>1</v>
      </c>
      <c r="AM9" s="183">
        <f>HLOOKUP($AC9,HH!$A$2:$BC$20,M$4+1)</f>
        <v>0</v>
      </c>
      <c r="AN9" s="183"/>
      <c r="AO9" s="183">
        <f>HLOOKUP($AC9,HH!$A$2:$BC$20,O$4+1)</f>
        <v>1</v>
      </c>
      <c r="AP9" s="183">
        <f>HLOOKUP($AC9,HH!$A$2:$BC$20,P$4+1)</f>
        <v>0</v>
      </c>
      <c r="AQ9" s="183">
        <f>HLOOKUP($AC9,HH!$A$2:$BC$20,Q$4+1)</f>
        <v>1</v>
      </c>
      <c r="AR9" s="183">
        <f>HLOOKUP($AC9,HH!$A$2:$BC$20,R$4+1)</f>
        <v>1</v>
      </c>
      <c r="AS9" s="183">
        <f>HLOOKUP($AC9,HH!$A$2:$BC$20,S$4+1)</f>
        <v>1</v>
      </c>
      <c r="AT9" s="183">
        <f>HLOOKUP($AC9,HH!$A$2:$BC$20,T$4+1)</f>
        <v>0</v>
      </c>
      <c r="AU9" s="183">
        <f>HLOOKUP($AC9,HH!$A$2:$BC$20,U$4+1)</f>
        <v>1</v>
      </c>
      <c r="AV9" s="183">
        <f>HLOOKUP($AC9,HH!$A$2:$BC$20,V$4+1)</f>
        <v>1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360">
        <v>13.1</v>
      </c>
      <c r="C10" s="173">
        <f t="shared" si="0"/>
        <v>11</v>
      </c>
      <c r="D10" s="173">
        <v>0</v>
      </c>
      <c r="E10" s="174">
        <v>5</v>
      </c>
      <c r="F10" s="175">
        <v>5</v>
      </c>
      <c r="G10" s="174">
        <v>4</v>
      </c>
      <c r="H10" s="174">
        <v>3</v>
      </c>
      <c r="I10" s="174">
        <v>5</v>
      </c>
      <c r="J10" s="174">
        <v>6</v>
      </c>
      <c r="K10" s="174">
        <v>4</v>
      </c>
      <c r="L10" s="174">
        <v>7</v>
      </c>
      <c r="M10" s="174">
        <v>3</v>
      </c>
      <c r="N10" s="134">
        <f t="shared" si="7"/>
        <v>42</v>
      </c>
      <c r="O10" s="176">
        <v>5</v>
      </c>
      <c r="P10" s="174">
        <v>4</v>
      </c>
      <c r="Q10" s="174">
        <v>4</v>
      </c>
      <c r="R10" s="174">
        <v>4</v>
      </c>
      <c r="S10" s="174">
        <v>6</v>
      </c>
      <c r="T10" s="174">
        <v>3</v>
      </c>
      <c r="U10" s="174">
        <v>4</v>
      </c>
      <c r="V10" s="174">
        <v>6</v>
      </c>
      <c r="W10" s="176">
        <v>6</v>
      </c>
      <c r="X10" s="177">
        <f t="shared" si="1"/>
        <v>42</v>
      </c>
      <c r="Y10" s="178">
        <f t="shared" si="2"/>
        <v>84</v>
      </c>
      <c r="Z10" s="179">
        <f t="shared" si="3"/>
        <v>73</v>
      </c>
      <c r="AA10" s="180">
        <f t="shared" si="4"/>
        <v>1</v>
      </c>
      <c r="AC10" s="354">
        <f t="shared" si="5"/>
        <v>11</v>
      </c>
      <c r="AD10" s="182">
        <v>2</v>
      </c>
      <c r="AE10" s="183">
        <f>HLOOKUP($AC10,HH!$A$2:$BC$20,E$4+1)</f>
        <v>1</v>
      </c>
      <c r="AF10" s="183">
        <f>HLOOKUP($AC10,HH!$A$2:$BC$20,F$4+1)</f>
        <v>1</v>
      </c>
      <c r="AG10" s="183">
        <f>HLOOKUP($AC10,HH!$A$2:$BC$20,G$4+1)</f>
        <v>1</v>
      </c>
      <c r="AH10" s="183">
        <f>HLOOKUP($AC10,HH!$A$2:$BC$20,H$4+1)</f>
        <v>0</v>
      </c>
      <c r="AI10" s="183">
        <f>HLOOKUP($AC10,HH!$A$2:$BC$20,I$4+1)</f>
        <v>1</v>
      </c>
      <c r="AJ10" s="183">
        <f>HLOOKUP($AC10,HH!$A$2:$BC$20,J$4+1)</f>
        <v>1</v>
      </c>
      <c r="AK10" s="183">
        <f>HLOOKUP($AC10,HH!$A$2:$BC$20,K$4+1)</f>
        <v>0</v>
      </c>
      <c r="AL10" s="183">
        <f>HLOOKUP($AC10,HH!$A$2:$BC$20,L$4+1)</f>
        <v>1</v>
      </c>
      <c r="AM10" s="183">
        <f>HLOOKUP($AC10,HH!$A$2:$BC$20,M$4+1)</f>
        <v>0</v>
      </c>
      <c r="AN10" s="183"/>
      <c r="AO10" s="183">
        <f>HLOOKUP($AC10,HH!$A$2:$BC$20,O$4+1)</f>
        <v>1</v>
      </c>
      <c r="AP10" s="183">
        <f>HLOOKUP($AC10,HH!$A$2:$BC$20,P$4+1)</f>
        <v>0</v>
      </c>
      <c r="AQ10" s="183">
        <f>HLOOKUP($AC10,HH!$A$2:$BC$20,Q$4+1)</f>
        <v>0</v>
      </c>
      <c r="AR10" s="183">
        <f>HLOOKUP($AC10,HH!$A$2:$BC$20,R$4+1)</f>
        <v>1</v>
      </c>
      <c r="AS10" s="183">
        <f>HLOOKUP($AC10,HH!$A$2:$BC$20,S$4+1)</f>
        <v>1</v>
      </c>
      <c r="AT10" s="183">
        <f>HLOOKUP($AC10,HH!$A$2:$BC$20,T$4+1)</f>
        <v>0</v>
      </c>
      <c r="AU10" s="183">
        <f>HLOOKUP($AC10,HH!$A$2:$BC$20,U$4+1)</f>
        <v>0</v>
      </c>
      <c r="AV10" s="183">
        <f>HLOOKUP($AC10,HH!$A$2:$BC$20,V$4+1)</f>
        <v>1</v>
      </c>
      <c r="AW10" s="183">
        <f>HLOOKUP($AC10,HH!$A$2:$BC$20,W$4+1)</f>
        <v>1</v>
      </c>
    </row>
    <row r="11" spans="1:49" ht="13.65" customHeight="1" x14ac:dyDescent="0.25">
      <c r="A11" s="185" t="s">
        <v>38</v>
      </c>
      <c r="B11" s="360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354">
        <f>IF(D11&gt;0,D11,C11)</f>
        <v>0</v>
      </c>
      <c r="AD11" s="182"/>
      <c r="AE11" s="183">
        <f>HLOOKUP($AC11,HH!$A$2:$BC$20,E$4+1)</f>
        <v>11</v>
      </c>
      <c r="AF11" s="183">
        <f>HLOOKUP($AC11,HH!$A$2:$BC$20,F$4+1)</f>
        <v>9</v>
      </c>
      <c r="AG11" s="183">
        <f>HLOOKUP($AC11,HH!$A$2:$BC$20,G$4+1)</f>
        <v>7</v>
      </c>
      <c r="AH11" s="183">
        <f>HLOOKUP($AC11,HH!$A$2:$BC$20,H$4+1)</f>
        <v>17</v>
      </c>
      <c r="AI11" s="183">
        <f>HLOOKUP($AC11,HH!$A$2:$BC$20,I$4+1)</f>
        <v>1</v>
      </c>
      <c r="AJ11" s="183">
        <f>HLOOKUP($AC11,HH!$A$2:$BC$20,J$4+1)</f>
        <v>5</v>
      </c>
      <c r="AK11" s="183">
        <f>HLOOKUP($AC11,HH!$A$2:$BC$20,K$4+1)</f>
        <v>13</v>
      </c>
      <c r="AL11" s="183">
        <f>HLOOKUP($AC11,HH!$A$2:$BC$20,L$4+1)</f>
        <v>3</v>
      </c>
      <c r="AM11" s="183">
        <f>HLOOKUP($AC11,HH!$A$2:$BC$20,M$4+1)</f>
        <v>15</v>
      </c>
      <c r="AN11" s="183"/>
      <c r="AO11" s="183">
        <f>HLOOKUP($AC11,HH!$A$2:$BC$20,O$4+1)</f>
        <v>8</v>
      </c>
      <c r="AP11" s="183">
        <f>HLOOKUP($AC11,HH!$A$2:$BC$20,P$4+1)</f>
        <v>16</v>
      </c>
      <c r="AQ11" s="183">
        <f>HLOOKUP($AC11,HH!$A$2:$BC$20,Q$4+1)</f>
        <v>12</v>
      </c>
      <c r="AR11" s="183">
        <f>HLOOKUP($AC11,HH!$A$2:$BC$20,R$4+1)</f>
        <v>6</v>
      </c>
      <c r="AS11" s="183">
        <f>HLOOKUP($AC11,HH!$A$2:$BC$20,S$4+1)</f>
        <v>4</v>
      </c>
      <c r="AT11" s="183">
        <f>HLOOKUP($AC11,HH!$A$2:$BC$20,T$4+1)</f>
        <v>18</v>
      </c>
      <c r="AU11" s="183">
        <f>HLOOKUP($AC11,HH!$A$2:$BC$20,U$4+1)</f>
        <v>14</v>
      </c>
      <c r="AV11" s="183">
        <f>HLOOKUP($AC11,HH!$A$2:$BC$20,V$4+1)</f>
        <v>2</v>
      </c>
      <c r="AW11" s="183">
        <f>HLOOKUP($AC11,HH!$A$2:$BC$20,W$4+1)</f>
        <v>10</v>
      </c>
    </row>
    <row r="12" spans="1:49" ht="13.65" customHeight="1" x14ac:dyDescent="0.25">
      <c r="A12" s="185" t="s">
        <v>27</v>
      </c>
      <c r="B12" s="360">
        <v>26.7</v>
      </c>
      <c r="C12" s="173">
        <f t="shared" si="0"/>
        <v>25</v>
      </c>
      <c r="D12" s="173">
        <f t="shared" si="6"/>
        <v>20</v>
      </c>
      <c r="E12" s="174"/>
      <c r="F12" s="175"/>
      <c r="G12" s="174"/>
      <c r="H12" s="174"/>
      <c r="I12" s="174"/>
      <c r="J12" s="174"/>
      <c r="K12" s="174"/>
      <c r="L12" s="174"/>
      <c r="M12" s="174"/>
      <c r="N12" s="134">
        <f t="shared" si="7"/>
        <v>0</v>
      </c>
      <c r="O12" s="176"/>
      <c r="P12" s="174"/>
      <c r="Q12" s="174"/>
      <c r="R12" s="174"/>
      <c r="S12" s="174"/>
      <c r="T12" s="174"/>
      <c r="U12" s="174"/>
      <c r="V12" s="174"/>
      <c r="W12" s="176"/>
      <c r="X12" s="177">
        <f t="shared" si="1"/>
        <v>0</v>
      </c>
      <c r="Y12" s="178" t="s">
        <v>20</v>
      </c>
      <c r="Z12" s="179" t="s">
        <v>20</v>
      </c>
      <c r="AA12" s="180">
        <f t="shared" si="4"/>
        <v>0</v>
      </c>
      <c r="AC12" s="354">
        <f t="shared" si="5"/>
        <v>20</v>
      </c>
      <c r="AD12" s="182"/>
      <c r="AE12" s="183">
        <f>HLOOKUP($AC12,HH!$A$2:$BC$20,E$4+1)</f>
        <v>1</v>
      </c>
      <c r="AF12" s="183">
        <f>HLOOKUP($AC12,HH!$A$2:$BC$20,F$4+1)</f>
        <v>1</v>
      </c>
      <c r="AG12" s="183">
        <f>HLOOKUP($AC12,HH!$A$2:$BC$20,G$4+1)</f>
        <v>1</v>
      </c>
      <c r="AH12" s="183">
        <f>HLOOKUP($AC12,HH!$A$2:$BC$20,H$4+1)</f>
        <v>1</v>
      </c>
      <c r="AI12" s="183">
        <f>HLOOKUP($AC12,HH!$A$2:$BC$20,I$4+1)</f>
        <v>2</v>
      </c>
      <c r="AJ12" s="183">
        <f>HLOOKUP($AC12,HH!$A$2:$BC$20,J$4+1)</f>
        <v>1</v>
      </c>
      <c r="AK12" s="183">
        <f>HLOOKUP($AC12,HH!$A$2:$BC$20,K$4+1)</f>
        <v>1</v>
      </c>
      <c r="AL12" s="183">
        <f>HLOOKUP($AC12,HH!$A$2:$BC$20,L$4+1)</f>
        <v>1</v>
      </c>
      <c r="AM12" s="183">
        <f>HLOOKUP($AC12,HH!$A$2:$BC$20,M$4+1)</f>
        <v>1</v>
      </c>
      <c r="AN12" s="183"/>
      <c r="AO12" s="183">
        <f>HLOOKUP($AC12,HH!$A$2:$BC$20,O$4+1)</f>
        <v>1</v>
      </c>
      <c r="AP12" s="183">
        <f>HLOOKUP($AC12,HH!$A$2:$BC$20,P$4+1)</f>
        <v>1</v>
      </c>
      <c r="AQ12" s="183">
        <f>HLOOKUP($AC12,HH!$A$2:$BC$20,Q$4+1)</f>
        <v>1</v>
      </c>
      <c r="AR12" s="183">
        <f>HLOOKUP($AC12,HH!$A$2:$BC$20,R$4+1)</f>
        <v>1</v>
      </c>
      <c r="AS12" s="183">
        <f>HLOOKUP($AC12,HH!$A$2:$BC$20,S$4+1)</f>
        <v>1</v>
      </c>
      <c r="AT12" s="183">
        <f>HLOOKUP($AC12,HH!$A$2:$BC$20,T$4+1)</f>
        <v>1</v>
      </c>
      <c r="AU12" s="183">
        <f>HLOOKUP($AC12,HH!$A$2:$BC$20,U$4+1)</f>
        <v>1</v>
      </c>
      <c r="AV12" s="183">
        <f>HLOOKUP($AC12,HH!$A$2:$BC$20,V$4+1)</f>
        <v>2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360">
        <v>12.2</v>
      </c>
      <c r="C13" s="173">
        <f t="shared" si="0"/>
        <v>10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4"/>
        <v>0</v>
      </c>
      <c r="AC13" s="354">
        <f t="shared" si="5"/>
        <v>10</v>
      </c>
      <c r="AD13" s="182"/>
      <c r="AE13" s="183">
        <f>HLOOKUP($AC13,HH!$A$2:$BC$20,E$4+1)</f>
        <v>0</v>
      </c>
      <c r="AF13" s="183">
        <f>HLOOKUP($AC13,HH!$A$2:$BC$20,F$4+1)</f>
        <v>1</v>
      </c>
      <c r="AG13" s="183">
        <f>HLOOKUP($AC13,HH!$A$2:$BC$20,G$4+1)</f>
        <v>1</v>
      </c>
      <c r="AH13" s="183">
        <f>HLOOKUP($AC13,HH!$A$2:$BC$20,H$4+1)</f>
        <v>0</v>
      </c>
      <c r="AI13" s="183">
        <f>HLOOKUP($AC13,HH!$A$2:$BC$20,I$4+1)</f>
        <v>1</v>
      </c>
      <c r="AJ13" s="183">
        <f>HLOOKUP($AC13,HH!$A$2:$BC$20,J$4+1)</f>
        <v>1</v>
      </c>
      <c r="AK13" s="183">
        <f>HLOOKUP($AC13,HH!$A$2:$BC$20,K$4+1)</f>
        <v>0</v>
      </c>
      <c r="AL13" s="183">
        <f>HLOOKUP($AC13,HH!$A$2:$BC$20,L$4+1)</f>
        <v>1</v>
      </c>
      <c r="AM13" s="183">
        <f>HLOOKUP($AC13,HH!$A$2:$BC$20,M$4+1)</f>
        <v>0</v>
      </c>
      <c r="AN13" s="183"/>
      <c r="AO13" s="183">
        <f>HLOOKUP($AC13,HH!$A$2:$BC$20,O$4+1)</f>
        <v>1</v>
      </c>
      <c r="AP13" s="183">
        <f>HLOOKUP($AC13,HH!$A$2:$BC$20,P$4+1)</f>
        <v>0</v>
      </c>
      <c r="AQ13" s="183">
        <f>HLOOKUP($AC13,HH!$A$2:$BC$20,Q$4+1)</f>
        <v>0</v>
      </c>
      <c r="AR13" s="183">
        <f>HLOOKUP($AC13,HH!$A$2:$BC$20,R$4+1)</f>
        <v>1</v>
      </c>
      <c r="AS13" s="183">
        <f>HLOOKUP($AC13,HH!$A$2:$BC$20,S$4+1)</f>
        <v>1</v>
      </c>
      <c r="AT13" s="183">
        <f>HLOOKUP($AC13,HH!$A$2:$BC$20,T$4+1)</f>
        <v>0</v>
      </c>
      <c r="AU13" s="183">
        <f>HLOOKUP($AC13,HH!$A$2:$BC$20,U$4+1)</f>
        <v>0</v>
      </c>
      <c r="AV13" s="183">
        <f>HLOOKUP($AC13,HH!$A$2:$BC$20,V$4+1)</f>
        <v>1</v>
      </c>
      <c r="AW13" s="183">
        <f>HLOOKUP($AC13,HH!$A$2:$BC$20,W$4+1)</f>
        <v>1</v>
      </c>
    </row>
    <row r="14" spans="1:49" ht="13.65" customHeight="1" x14ac:dyDescent="0.25">
      <c r="A14" s="185" t="s">
        <v>44</v>
      </c>
      <c r="B14" s="360">
        <v>48</v>
      </c>
      <c r="C14" s="173">
        <f t="shared" si="0"/>
        <v>48</v>
      </c>
      <c r="D14" s="173">
        <f t="shared" si="6"/>
        <v>42</v>
      </c>
      <c r="E14" s="174">
        <v>11</v>
      </c>
      <c r="F14" s="175">
        <v>6</v>
      </c>
      <c r="G14" s="174">
        <v>6</v>
      </c>
      <c r="H14" s="174">
        <v>6</v>
      </c>
      <c r="I14" s="174">
        <v>8</v>
      </c>
      <c r="J14" s="174">
        <v>6</v>
      </c>
      <c r="K14" s="174">
        <v>4</v>
      </c>
      <c r="L14" s="174">
        <v>5</v>
      </c>
      <c r="M14" s="174">
        <v>7</v>
      </c>
      <c r="N14" s="134">
        <f t="shared" si="7"/>
        <v>59</v>
      </c>
      <c r="O14" s="176">
        <v>6</v>
      </c>
      <c r="P14" s="174">
        <v>7</v>
      </c>
      <c r="Q14" s="174">
        <v>7</v>
      </c>
      <c r="R14" s="174">
        <v>7</v>
      </c>
      <c r="S14" s="174">
        <v>6</v>
      </c>
      <c r="T14" s="174">
        <v>7</v>
      </c>
      <c r="U14" s="174">
        <v>6</v>
      </c>
      <c r="V14" s="174">
        <v>10</v>
      </c>
      <c r="W14" s="176">
        <v>5</v>
      </c>
      <c r="X14" s="177">
        <f t="shared" si="1"/>
        <v>61</v>
      </c>
      <c r="Y14" s="178">
        <f t="shared" si="2"/>
        <v>120</v>
      </c>
      <c r="Z14" s="179" t="str">
        <f t="shared" si="3"/>
        <v/>
      </c>
      <c r="AA14" s="180">
        <f t="shared" si="4"/>
        <v>6</v>
      </c>
      <c r="AC14" s="354">
        <f t="shared" si="5"/>
        <v>42</v>
      </c>
      <c r="AD14" s="182">
        <v>3</v>
      </c>
      <c r="AE14" s="183">
        <f>HLOOKUP($AC14,HH!$A$2:$BC$20,E$4+1)</f>
        <v>2</v>
      </c>
      <c r="AF14" s="183">
        <f>HLOOKUP($AC14,HH!$A$2:$BC$20,F$4+1)</f>
        <v>2</v>
      </c>
      <c r="AG14" s="183">
        <f>HLOOKUP($AC14,HH!$A$2:$BC$20,G$4+1)</f>
        <v>2</v>
      </c>
      <c r="AH14" s="183">
        <f>HLOOKUP($AC14,HH!$A$2:$BC$20,H$4+1)</f>
        <v>2</v>
      </c>
      <c r="AI14" s="183">
        <f>HLOOKUP($AC14,HH!$A$2:$BC$20,I$4+1)</f>
        <v>3</v>
      </c>
      <c r="AJ14" s="183">
        <f>HLOOKUP($AC14,HH!$A$2:$BC$20,J$4+1)</f>
        <v>3</v>
      </c>
      <c r="AK14" s="183">
        <f>HLOOKUP($AC14,HH!$A$2:$BC$20,K$4+1)</f>
        <v>2</v>
      </c>
      <c r="AL14" s="183">
        <f>HLOOKUP($AC14,HH!$A$2:$BC$20,L$4+1)</f>
        <v>3</v>
      </c>
      <c r="AM14" s="183">
        <f>HLOOKUP($AC14,HH!$A$2:$BC$20,M$4+1)</f>
        <v>2</v>
      </c>
      <c r="AN14" s="183"/>
      <c r="AO14" s="183">
        <f>HLOOKUP($AC14,HH!$A$2:$BC$20,O$4+1)</f>
        <v>2</v>
      </c>
      <c r="AP14" s="183">
        <f>HLOOKUP($AC14,HH!$A$2:$BC$20,P$4+1)</f>
        <v>2</v>
      </c>
      <c r="AQ14" s="183">
        <f>HLOOKUP($AC14,HH!$A$2:$BC$20,Q$4+1)</f>
        <v>2</v>
      </c>
      <c r="AR14" s="183">
        <f>HLOOKUP($AC14,HH!$A$2:$BC$20,R$4+1)</f>
        <v>3</v>
      </c>
      <c r="AS14" s="183">
        <f>HLOOKUP($AC14,HH!$A$2:$BC$20,S$4+1)</f>
        <v>3</v>
      </c>
      <c r="AT14" s="183">
        <f>HLOOKUP($AC14,HH!$A$2:$BC$20,T$4+1)</f>
        <v>2</v>
      </c>
      <c r="AU14" s="183">
        <f>HLOOKUP($AC14,HH!$A$2:$BC$20,U$4+1)</f>
        <v>2</v>
      </c>
      <c r="AV14" s="183">
        <f>HLOOKUP($AC14,HH!$A$2:$BC$20,V$4+1)</f>
        <v>3</v>
      </c>
      <c r="AW14" s="183">
        <f>HLOOKUP($AC14,HH!$A$2:$BC$20,W$4+1)</f>
        <v>2</v>
      </c>
    </row>
    <row r="15" spans="1:49" ht="13.65" customHeight="1" x14ac:dyDescent="0.25">
      <c r="A15" s="185" t="s">
        <v>24</v>
      </c>
      <c r="B15" s="360">
        <v>21.8</v>
      </c>
      <c r="C15" s="173">
        <f t="shared" si="0"/>
        <v>20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4"/>
        <v>0</v>
      </c>
      <c r="AC15" s="354">
        <f t="shared" si="5"/>
        <v>20</v>
      </c>
      <c r="AD15" s="182"/>
      <c r="AE15" s="183">
        <f>HLOOKUP($AC15,HH!$A$2:$BC$20,E$4+1)</f>
        <v>1</v>
      </c>
      <c r="AF15" s="183">
        <f>HLOOKUP($AC15,HH!$A$2:$BC$20,F$4+1)</f>
        <v>1</v>
      </c>
      <c r="AG15" s="183">
        <f>HLOOKUP($AC15,HH!$A$2:$BC$20,G$4+1)</f>
        <v>1</v>
      </c>
      <c r="AH15" s="183">
        <f>HLOOKUP($AC15,HH!$A$2:$BC$20,H$4+1)</f>
        <v>1</v>
      </c>
      <c r="AI15" s="183">
        <f>HLOOKUP($AC15,HH!$A$2:$BC$20,I$4+1)</f>
        <v>2</v>
      </c>
      <c r="AJ15" s="183">
        <f>HLOOKUP($AC15,HH!$A$2:$BC$20,J$4+1)</f>
        <v>1</v>
      </c>
      <c r="AK15" s="183">
        <f>HLOOKUP($AC15,HH!$A$2:$BC$20,K$4+1)</f>
        <v>1</v>
      </c>
      <c r="AL15" s="183">
        <f>HLOOKUP($AC15,HH!$A$2:$BC$20,L$4+1)</f>
        <v>1</v>
      </c>
      <c r="AM15" s="183">
        <f>HLOOKUP($AC15,HH!$A$2:$BC$20,M$4+1)</f>
        <v>1</v>
      </c>
      <c r="AN15" s="183"/>
      <c r="AO15" s="183">
        <f>HLOOKUP($AC15,HH!$A$2:$BC$20,O$4+1)</f>
        <v>1</v>
      </c>
      <c r="AP15" s="183">
        <f>HLOOKUP($AC15,HH!$A$2:$BC$20,P$4+1)</f>
        <v>1</v>
      </c>
      <c r="AQ15" s="183">
        <f>HLOOKUP($AC15,HH!$A$2:$BC$20,Q$4+1)</f>
        <v>1</v>
      </c>
      <c r="AR15" s="183">
        <f>HLOOKUP($AC15,HH!$A$2:$BC$20,R$4+1)</f>
        <v>1</v>
      </c>
      <c r="AS15" s="183">
        <f>HLOOKUP($AC15,HH!$A$2:$BC$20,S$4+1)</f>
        <v>1</v>
      </c>
      <c r="AT15" s="183">
        <f>HLOOKUP($AC15,HH!$A$2:$BC$20,T$4+1)</f>
        <v>1</v>
      </c>
      <c r="AU15" s="183">
        <f>HLOOKUP($AC15,HH!$A$2:$BC$20,U$4+1)</f>
        <v>1</v>
      </c>
      <c r="AV15" s="183">
        <f>HLOOKUP($AC15,HH!$A$2:$BC$20,V$4+1)</f>
        <v>2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360">
        <v>13.5</v>
      </c>
      <c r="C16" s="173">
        <f t="shared" si="0"/>
        <v>11</v>
      </c>
      <c r="D16" s="173">
        <v>0</v>
      </c>
      <c r="E16" s="174">
        <v>5</v>
      </c>
      <c r="F16" s="175">
        <v>4</v>
      </c>
      <c r="G16" s="174">
        <v>5</v>
      </c>
      <c r="H16" s="174">
        <v>3</v>
      </c>
      <c r="I16" s="174">
        <v>7</v>
      </c>
      <c r="J16" s="174">
        <v>4</v>
      </c>
      <c r="K16" s="174">
        <v>3</v>
      </c>
      <c r="L16" s="174">
        <v>4</v>
      </c>
      <c r="M16" s="174">
        <v>4</v>
      </c>
      <c r="N16" s="134">
        <f>SUM(E16:M16)</f>
        <v>39</v>
      </c>
      <c r="O16" s="176">
        <v>6</v>
      </c>
      <c r="P16" s="174">
        <v>4</v>
      </c>
      <c r="Q16" s="174">
        <v>3</v>
      </c>
      <c r="R16" s="174">
        <v>5</v>
      </c>
      <c r="S16" s="174">
        <v>4</v>
      </c>
      <c r="T16" s="174">
        <v>5</v>
      </c>
      <c r="U16" s="174">
        <v>4</v>
      </c>
      <c r="V16" s="174">
        <v>8</v>
      </c>
      <c r="W16" s="176">
        <v>4</v>
      </c>
      <c r="X16" s="177">
        <f>SUM(O16:W16)</f>
        <v>43</v>
      </c>
      <c r="Y16" s="178">
        <f>SUM(N16+X16)</f>
        <v>82</v>
      </c>
      <c r="Z16" s="179">
        <f>IF(AC16&lt;37,(SUM(ROUND(Y16-AC16,0))),"")</f>
        <v>71</v>
      </c>
      <c r="AA16" s="180">
        <f>IF(X16&gt;0,ROUND(Y16-($AC$5:$AC$33+$B$3),0),0)</f>
        <v>-1</v>
      </c>
      <c r="AC16" s="354">
        <f t="shared" si="5"/>
        <v>11</v>
      </c>
      <c r="AD16" s="182">
        <v>4</v>
      </c>
      <c r="AE16" s="183">
        <f>HLOOKUP($AC16,HH!$A$2:$BC$20,E$4+1)</f>
        <v>1</v>
      </c>
      <c r="AF16" s="183">
        <f>HLOOKUP($AC16,HH!$A$2:$BC$20,F$4+1)</f>
        <v>1</v>
      </c>
      <c r="AG16" s="183">
        <f>HLOOKUP($AC16,HH!$A$2:$BC$20,G$4+1)</f>
        <v>1</v>
      </c>
      <c r="AH16" s="183">
        <f>HLOOKUP($AC16,HH!$A$2:$BC$20,H$4+1)</f>
        <v>0</v>
      </c>
      <c r="AI16" s="183">
        <f>HLOOKUP($AC16,HH!$A$2:$BC$20,I$4+1)</f>
        <v>1</v>
      </c>
      <c r="AJ16" s="183">
        <f>HLOOKUP($AC16,HH!$A$2:$BC$20,J$4+1)</f>
        <v>1</v>
      </c>
      <c r="AK16" s="183">
        <f>HLOOKUP($AC16,HH!$A$2:$BC$20,K$4+1)</f>
        <v>0</v>
      </c>
      <c r="AL16" s="183">
        <f>HLOOKUP($AC16,HH!$A$2:$BC$20,L$4+1)</f>
        <v>1</v>
      </c>
      <c r="AM16" s="183">
        <f>HLOOKUP($AC16,HH!$A$2:$BC$20,M$4+1)</f>
        <v>0</v>
      </c>
      <c r="AN16" s="183"/>
      <c r="AO16" s="183">
        <f>HLOOKUP($AC16,HH!$A$2:$BC$20,O$4+1)</f>
        <v>1</v>
      </c>
      <c r="AP16" s="183">
        <f>HLOOKUP($AC16,HH!$A$2:$BC$20,P$4+1)</f>
        <v>0</v>
      </c>
      <c r="AQ16" s="183">
        <f>HLOOKUP($AC16,HH!$A$2:$BC$20,Q$4+1)</f>
        <v>0</v>
      </c>
      <c r="AR16" s="183">
        <f>HLOOKUP($AC16,HH!$A$2:$BC$20,R$4+1)</f>
        <v>1</v>
      </c>
      <c r="AS16" s="183">
        <f>HLOOKUP($AC16,HH!$A$2:$BC$20,S$4+1)</f>
        <v>1</v>
      </c>
      <c r="AT16" s="183">
        <f>HLOOKUP($AC16,HH!$A$2:$BC$20,T$4+1)</f>
        <v>0</v>
      </c>
      <c r="AU16" s="183">
        <f>HLOOKUP($AC16,HH!$A$2:$BC$20,U$4+1)</f>
        <v>0</v>
      </c>
      <c r="AV16" s="183">
        <f>HLOOKUP($AC16,HH!$A$2:$BC$20,V$4+1)</f>
        <v>1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360">
        <v>21.8</v>
      </c>
      <c r="C17" s="173">
        <f t="shared" si="0"/>
        <v>20</v>
      </c>
      <c r="D17" s="173">
        <f t="shared" si="6"/>
        <v>15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4"/>
        <v>0</v>
      </c>
      <c r="AC17" s="354">
        <f t="shared" si="5"/>
        <v>15</v>
      </c>
      <c r="AD17" s="182"/>
      <c r="AE17" s="183">
        <f>HLOOKUP($AC17,HH!$A$2:$BC$20,E$4+1)</f>
        <v>1</v>
      </c>
      <c r="AF17" s="183">
        <f>HLOOKUP($AC17,HH!$A$2:$BC$20,F$4+1)</f>
        <v>1</v>
      </c>
      <c r="AG17" s="183">
        <f>HLOOKUP($AC17,HH!$A$2:$BC$20,G$4+1)</f>
        <v>1</v>
      </c>
      <c r="AH17" s="183">
        <f>HLOOKUP($AC17,HH!$A$2:$BC$20,H$4+1)</f>
        <v>0</v>
      </c>
      <c r="AI17" s="183">
        <f>HLOOKUP($AC17,HH!$A$2:$BC$20,I$4+1)</f>
        <v>1</v>
      </c>
      <c r="AJ17" s="183">
        <f>HLOOKUP($AC17,HH!$A$2:$BC$20,J$4+1)</f>
        <v>1</v>
      </c>
      <c r="AK17" s="183">
        <f>HLOOKUP($AC17,HH!$A$2:$BC$20,K$4+1)</f>
        <v>1</v>
      </c>
      <c r="AL17" s="183">
        <f>HLOOKUP($AC17,HH!$A$2:$BC$20,L$4+1)</f>
        <v>1</v>
      </c>
      <c r="AM17" s="183">
        <f>HLOOKUP($AC17,HH!$A$2:$BC$20,M$4+1)</f>
        <v>1</v>
      </c>
      <c r="AN17" s="183"/>
      <c r="AO17" s="183">
        <f>HLOOKUP($AC17,HH!$A$2:$BC$20,O$4+1)</f>
        <v>1</v>
      </c>
      <c r="AP17" s="183">
        <f>HLOOKUP($AC17,HH!$A$2:$BC$20,P$4+1)</f>
        <v>0</v>
      </c>
      <c r="AQ17" s="183">
        <f>HLOOKUP($AC17,HH!$A$2:$BC$20,Q$4+1)</f>
        <v>1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0</v>
      </c>
      <c r="AU17" s="183">
        <f>HLOOKUP($AC17,HH!$A$2:$BC$20,U$4+1)</f>
        <v>1</v>
      </c>
      <c r="AV17" s="183">
        <f>HLOOKUP($AC17,HH!$A$2:$BC$20,V$4+1)</f>
        <v>1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360">
        <v>14.4</v>
      </c>
      <c r="C18" s="173">
        <f t="shared" si="0"/>
        <v>12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4"/>
        <v>0</v>
      </c>
      <c r="AC18" s="354">
        <f t="shared" si="5"/>
        <v>12</v>
      </c>
      <c r="AD18" s="182"/>
      <c r="AE18" s="183">
        <f>HLOOKUP($AC18,HH!$A$2:$BC$20,E$4+1)</f>
        <v>1</v>
      </c>
      <c r="AF18" s="183">
        <f>HLOOKUP($AC18,HH!$A$2:$BC$20,F$4+1)</f>
        <v>1</v>
      </c>
      <c r="AG18" s="183">
        <f>HLOOKUP($AC18,HH!$A$2:$BC$20,G$4+1)</f>
        <v>1</v>
      </c>
      <c r="AH18" s="183">
        <f>HLOOKUP($AC18,HH!$A$2:$BC$20,H$4+1)</f>
        <v>0</v>
      </c>
      <c r="AI18" s="183">
        <f>HLOOKUP($AC18,HH!$A$2:$BC$20,I$4+1)</f>
        <v>1</v>
      </c>
      <c r="AJ18" s="183">
        <f>HLOOKUP($AC18,HH!$A$2:$BC$20,J$4+1)</f>
        <v>1</v>
      </c>
      <c r="AK18" s="183">
        <f>HLOOKUP($AC18,HH!$A$2:$BC$20,K$4+1)</f>
        <v>0</v>
      </c>
      <c r="AL18" s="183">
        <f>HLOOKUP($AC18,HH!$A$2:$BC$20,L$4+1)</f>
        <v>1</v>
      </c>
      <c r="AM18" s="183">
        <f>HLOOKUP($AC18,HH!$A$2:$BC$20,M$4+1)</f>
        <v>0</v>
      </c>
      <c r="AN18" s="183"/>
      <c r="AO18" s="183">
        <f>HLOOKUP($AC18,HH!$A$2:$BC$20,O$4+1)</f>
        <v>1</v>
      </c>
      <c r="AP18" s="183">
        <f>HLOOKUP($AC18,HH!$A$2:$BC$20,P$4+1)</f>
        <v>0</v>
      </c>
      <c r="AQ18" s="183">
        <f>HLOOKUP($AC18,HH!$A$2:$BC$20,Q$4+1)</f>
        <v>1</v>
      </c>
      <c r="AR18" s="183">
        <f>HLOOKUP($AC18,HH!$A$2:$BC$20,R$4+1)</f>
        <v>1</v>
      </c>
      <c r="AS18" s="183">
        <f>HLOOKUP($AC18,HH!$A$2:$BC$20,S$4+1)</f>
        <v>1</v>
      </c>
      <c r="AT18" s="183">
        <f>HLOOKUP($AC18,HH!$A$2:$BC$20,T$4+1)</f>
        <v>0</v>
      </c>
      <c r="AU18" s="183">
        <f>HLOOKUP($AC18,HH!$A$2:$BC$20,U$4+1)</f>
        <v>0</v>
      </c>
      <c r="AV18" s="183">
        <f>HLOOKUP($AC18,HH!$A$2:$BC$20,V$4+1)</f>
        <v>1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360">
        <v>21.9</v>
      </c>
      <c r="C19" s="173">
        <f t="shared" si="0"/>
        <v>20</v>
      </c>
      <c r="D19" s="173">
        <f t="shared" si="6"/>
        <v>16</v>
      </c>
      <c r="E19" s="174">
        <v>5</v>
      </c>
      <c r="F19" s="175">
        <v>4</v>
      </c>
      <c r="G19" s="174">
        <v>4</v>
      </c>
      <c r="H19" s="174">
        <v>3</v>
      </c>
      <c r="I19" s="174">
        <v>8</v>
      </c>
      <c r="J19" s="174">
        <v>4</v>
      </c>
      <c r="K19" s="174">
        <v>4</v>
      </c>
      <c r="L19" s="174">
        <v>6</v>
      </c>
      <c r="M19" s="174">
        <v>5</v>
      </c>
      <c r="N19" s="134">
        <f t="shared" si="7"/>
        <v>43</v>
      </c>
      <c r="O19" s="176">
        <v>6</v>
      </c>
      <c r="P19" s="174">
        <v>5</v>
      </c>
      <c r="Q19" s="174">
        <v>2</v>
      </c>
      <c r="R19" s="174">
        <v>3</v>
      </c>
      <c r="S19" s="174">
        <v>6</v>
      </c>
      <c r="T19" s="174">
        <v>4</v>
      </c>
      <c r="U19" s="174">
        <v>3</v>
      </c>
      <c r="V19" s="174">
        <v>6</v>
      </c>
      <c r="W19" s="176">
        <v>4</v>
      </c>
      <c r="X19" s="177">
        <f t="shared" si="1"/>
        <v>39</v>
      </c>
      <c r="Y19" s="178">
        <f t="shared" si="2"/>
        <v>82</v>
      </c>
      <c r="Z19" s="179">
        <f t="shared" si="3"/>
        <v>66</v>
      </c>
      <c r="AA19" s="180">
        <f t="shared" si="4"/>
        <v>-6</v>
      </c>
      <c r="AC19" s="354">
        <f t="shared" si="5"/>
        <v>16</v>
      </c>
      <c r="AD19" s="182">
        <v>3</v>
      </c>
      <c r="AE19" s="183">
        <f>HLOOKUP($AC19,HH!$A$2:$BC$20,E$4+1)</f>
        <v>1</v>
      </c>
      <c r="AF19" s="183">
        <f>HLOOKUP($AC19,HH!$A$2:$BC$20,F$4+1)</f>
        <v>1</v>
      </c>
      <c r="AG19" s="183">
        <f>HLOOKUP($AC19,HH!$A$2:$BC$20,G$4+1)</f>
        <v>1</v>
      </c>
      <c r="AH19" s="183">
        <f>HLOOKUP($AC19,HH!$A$2:$BC$20,H$4+1)</f>
        <v>0</v>
      </c>
      <c r="AI19" s="183">
        <f>HLOOKUP($AC19,HH!$A$2:$BC$20,I$4+1)</f>
        <v>1</v>
      </c>
      <c r="AJ19" s="183">
        <f>HLOOKUP($AC19,HH!$A$2:$BC$20,J$4+1)</f>
        <v>1</v>
      </c>
      <c r="AK19" s="183">
        <f>HLOOKUP($AC19,HH!$A$2:$BC$20,K$4+1)</f>
        <v>1</v>
      </c>
      <c r="AL19" s="183">
        <f>HLOOKUP($AC19,HH!$A$2:$BC$20,L$4+1)</f>
        <v>1</v>
      </c>
      <c r="AM19" s="183">
        <f>HLOOKUP($AC19,HH!$A$2:$BC$20,M$4+1)</f>
        <v>1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1</v>
      </c>
      <c r="AR19" s="183">
        <f>HLOOKUP($AC19,HH!$A$2:$BC$20,R$4+1)</f>
        <v>1</v>
      </c>
      <c r="AS19" s="183">
        <f>HLOOKUP($AC19,HH!$A$2:$BC$20,S$4+1)</f>
        <v>1</v>
      </c>
      <c r="AT19" s="183">
        <f>HLOOKUP($AC19,HH!$A$2:$BC$20,T$4+1)</f>
        <v>0</v>
      </c>
      <c r="AU19" s="183">
        <f>HLOOKUP($AC19,HH!$A$2:$BC$20,U$4+1)</f>
        <v>1</v>
      </c>
      <c r="AV19" s="183">
        <f>HLOOKUP($AC19,HH!$A$2:$BC$20,V$4+1)</f>
        <v>1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360">
        <v>20.8</v>
      </c>
      <c r="C20" s="173">
        <f t="shared" si="0"/>
        <v>19</v>
      </c>
      <c r="D20" s="173">
        <f t="shared" si="6"/>
        <v>14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4"/>
        <v>0</v>
      </c>
      <c r="AC20" s="354">
        <f t="shared" si="5"/>
        <v>14</v>
      </c>
      <c r="AD20" s="182"/>
      <c r="AE20" s="183">
        <f>HLOOKUP($AC20,HH!$A$2:$BC$20,E$4+1)</f>
        <v>1</v>
      </c>
      <c r="AF20" s="183">
        <f>HLOOKUP($AC20,HH!$A$2:$BC$20,F$4+1)</f>
        <v>1</v>
      </c>
      <c r="AG20" s="183">
        <f>HLOOKUP($AC20,HH!$A$2:$BC$20,G$4+1)</f>
        <v>1</v>
      </c>
      <c r="AH20" s="183">
        <f>HLOOKUP($AC20,HH!$A$2:$BC$20,H$4+1)</f>
        <v>0</v>
      </c>
      <c r="AI20" s="183">
        <f>HLOOKUP($AC20,HH!$A$2:$BC$20,I$4+1)</f>
        <v>1</v>
      </c>
      <c r="AJ20" s="183">
        <f>HLOOKUP($AC20,HH!$A$2:$BC$20,J$4+1)</f>
        <v>1</v>
      </c>
      <c r="AK20" s="183">
        <f>HLOOKUP($AC20,HH!$A$2:$BC$20,K$4+1)</f>
        <v>1</v>
      </c>
      <c r="AL20" s="183">
        <f>HLOOKUP($AC20,HH!$A$2:$BC$20,L$4+1)</f>
        <v>1</v>
      </c>
      <c r="AM20" s="183">
        <f>HLOOKUP($AC20,HH!$A$2:$BC$20,M$4+1)</f>
        <v>0</v>
      </c>
      <c r="AN20" s="183"/>
      <c r="AO20" s="183">
        <f>HLOOKUP($AC20,HH!$A$2:$BC$20,O$4+1)</f>
        <v>1</v>
      </c>
      <c r="AP20" s="183">
        <f>HLOOKUP($AC20,HH!$A$2:$BC$20,P$4+1)</f>
        <v>0</v>
      </c>
      <c r="AQ20" s="183">
        <f>HLOOKUP($AC20,HH!$A$2:$BC$20,Q$4+1)</f>
        <v>1</v>
      </c>
      <c r="AR20" s="183">
        <f>HLOOKUP($AC20,HH!$A$2:$BC$20,R$4+1)</f>
        <v>1</v>
      </c>
      <c r="AS20" s="183">
        <f>HLOOKUP($AC20,HH!$A$2:$BC$20,S$4+1)</f>
        <v>1</v>
      </c>
      <c r="AT20" s="183">
        <f>HLOOKUP($AC20,HH!$A$2:$BC$20,T$4+1)</f>
        <v>0</v>
      </c>
      <c r="AU20" s="183">
        <f>HLOOKUP($AC20,HH!$A$2:$BC$20,U$4+1)</f>
        <v>1</v>
      </c>
      <c r="AV20" s="183">
        <f>HLOOKUP($AC20,HH!$A$2:$BC$20,V$4+1)</f>
        <v>1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360">
        <v>29.3</v>
      </c>
      <c r="C21" s="173">
        <f t="shared" si="0"/>
        <v>28</v>
      </c>
      <c r="D21" s="173">
        <f t="shared" si="6"/>
        <v>23</v>
      </c>
      <c r="E21" s="174">
        <v>8</v>
      </c>
      <c r="F21" s="175">
        <v>6</v>
      </c>
      <c r="G21" s="174">
        <v>5</v>
      </c>
      <c r="H21" s="174">
        <v>3</v>
      </c>
      <c r="I21" s="174">
        <v>7</v>
      </c>
      <c r="J21" s="174">
        <v>5</v>
      </c>
      <c r="K21" s="174">
        <v>5</v>
      </c>
      <c r="L21" s="174">
        <v>7</v>
      </c>
      <c r="M21" s="174">
        <v>5</v>
      </c>
      <c r="N21" s="134">
        <f t="shared" si="7"/>
        <v>51</v>
      </c>
      <c r="O21" s="176">
        <v>5</v>
      </c>
      <c r="P21" s="174">
        <v>5</v>
      </c>
      <c r="Q21" s="174">
        <v>4</v>
      </c>
      <c r="R21" s="174">
        <v>5</v>
      </c>
      <c r="S21" s="174">
        <v>5</v>
      </c>
      <c r="T21" s="174">
        <v>6</v>
      </c>
      <c r="U21" s="174">
        <v>5</v>
      </c>
      <c r="V21" s="174">
        <v>6</v>
      </c>
      <c r="W21" s="176">
        <v>6</v>
      </c>
      <c r="X21" s="177">
        <f t="shared" si="1"/>
        <v>47</v>
      </c>
      <c r="Y21" s="178">
        <f t="shared" si="2"/>
        <v>98</v>
      </c>
      <c r="Z21" s="179">
        <f t="shared" si="3"/>
        <v>75</v>
      </c>
      <c r="AA21" s="180">
        <f t="shared" si="4"/>
        <v>3</v>
      </c>
      <c r="AC21" s="354">
        <f t="shared" si="5"/>
        <v>23</v>
      </c>
      <c r="AD21" s="182">
        <v>3</v>
      </c>
      <c r="AE21" s="183">
        <f>HLOOKUP($AC21,HH!$A$2:$BC$20,E$4+1)</f>
        <v>1</v>
      </c>
      <c r="AF21" s="183">
        <f>HLOOKUP($AC21,HH!$A$2:$BC$20,F$4+1)</f>
        <v>1</v>
      </c>
      <c r="AG21" s="183">
        <f>HLOOKUP($AC21,HH!$A$2:$BC$20,G$4+1)</f>
        <v>1</v>
      </c>
      <c r="AH21" s="183">
        <f>HLOOKUP($AC21,HH!$A$2:$BC$20,H$4+1)</f>
        <v>1</v>
      </c>
      <c r="AI21" s="183">
        <f>HLOOKUP($AC21,HH!$A$2:$BC$20,I$4+1)</f>
        <v>2</v>
      </c>
      <c r="AJ21" s="183">
        <f>HLOOKUP($AC21,HH!$A$2:$BC$20,J$4+1)</f>
        <v>2</v>
      </c>
      <c r="AK21" s="183">
        <f>HLOOKUP($AC21,HH!$A$2:$BC$20,K$4+1)</f>
        <v>1</v>
      </c>
      <c r="AL21" s="183">
        <f>HLOOKUP($AC21,HH!$A$2:$BC$20,L$4+1)</f>
        <v>2</v>
      </c>
      <c r="AM21" s="183">
        <f>HLOOKUP($AC21,HH!$A$2:$BC$20,M$4+1)</f>
        <v>1</v>
      </c>
      <c r="AN21" s="183"/>
      <c r="AO21" s="183">
        <f>HLOOKUP($AC21,HH!$A$2:$BC$20,O$4+1)</f>
        <v>1</v>
      </c>
      <c r="AP21" s="183">
        <f>HLOOKUP($AC21,HH!$A$2:$BC$20,P$4+1)</f>
        <v>1</v>
      </c>
      <c r="AQ21" s="183">
        <f>HLOOKUP($AC21,HH!$A$2:$BC$20,Q$4+1)</f>
        <v>1</v>
      </c>
      <c r="AR21" s="183">
        <f>HLOOKUP($AC21,HH!$A$2:$BC$20,R$4+1)</f>
        <v>1</v>
      </c>
      <c r="AS21" s="183">
        <f>HLOOKUP($AC21,HH!$A$2:$BC$20,S$4+1)</f>
        <v>2</v>
      </c>
      <c r="AT21" s="183">
        <f>HLOOKUP($AC21,HH!$A$2:$BC$20,T$4+1)</f>
        <v>1</v>
      </c>
      <c r="AU21" s="183">
        <f>HLOOKUP($AC21,HH!$A$2:$BC$20,U$4+1)</f>
        <v>1</v>
      </c>
      <c r="AV21" s="183">
        <f>HLOOKUP($AC21,HH!$A$2:$BC$20,V$4+1)</f>
        <v>2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360">
        <v>18.2</v>
      </c>
      <c r="C22" s="173">
        <f t="shared" si="0"/>
        <v>16</v>
      </c>
      <c r="D22" s="173">
        <f t="shared" si="6"/>
        <v>12</v>
      </c>
      <c r="E22" s="174">
        <v>4</v>
      </c>
      <c r="F22" s="175">
        <v>5</v>
      </c>
      <c r="G22" s="174">
        <v>5</v>
      </c>
      <c r="H22" s="174">
        <v>4</v>
      </c>
      <c r="I22" s="174">
        <v>7</v>
      </c>
      <c r="J22" s="174">
        <v>4</v>
      </c>
      <c r="K22" s="174">
        <v>4</v>
      </c>
      <c r="L22" s="174">
        <v>5</v>
      </c>
      <c r="M22" s="174">
        <v>5</v>
      </c>
      <c r="N22" s="134">
        <f t="shared" si="7"/>
        <v>43</v>
      </c>
      <c r="O22" s="176">
        <v>6</v>
      </c>
      <c r="P22" s="174">
        <v>4</v>
      </c>
      <c r="Q22" s="174">
        <v>5</v>
      </c>
      <c r="R22" s="174">
        <v>4</v>
      </c>
      <c r="S22" s="174">
        <v>4</v>
      </c>
      <c r="T22" s="174">
        <v>7</v>
      </c>
      <c r="U22" s="174">
        <v>4</v>
      </c>
      <c r="V22" s="174">
        <v>7</v>
      </c>
      <c r="W22" s="176">
        <v>6</v>
      </c>
      <c r="X22" s="177">
        <f t="shared" si="1"/>
        <v>47</v>
      </c>
      <c r="Y22" s="178">
        <f t="shared" si="2"/>
        <v>90</v>
      </c>
      <c r="Z22" s="179">
        <f t="shared" si="3"/>
        <v>78</v>
      </c>
      <c r="AA22" s="180">
        <f t="shared" si="4"/>
        <v>6</v>
      </c>
      <c r="AC22" s="354">
        <f t="shared" si="5"/>
        <v>12</v>
      </c>
      <c r="AD22" s="182">
        <v>2</v>
      </c>
      <c r="AE22" s="183">
        <f>HLOOKUP($AC22,HH!$A$2:$BC$20,E$4+1)</f>
        <v>1</v>
      </c>
      <c r="AF22" s="183">
        <f>HLOOKUP($AC22,HH!$A$2:$BC$20,F$4+1)</f>
        <v>1</v>
      </c>
      <c r="AG22" s="183">
        <f>HLOOKUP($AC22,HH!$A$2:$BC$20,G$4+1)</f>
        <v>1</v>
      </c>
      <c r="AH22" s="183">
        <f>HLOOKUP($AC22,HH!$A$2:$BC$20,H$4+1)</f>
        <v>0</v>
      </c>
      <c r="AI22" s="183">
        <f>HLOOKUP($AC22,HH!$A$2:$BC$20,I$4+1)</f>
        <v>1</v>
      </c>
      <c r="AJ22" s="183">
        <f>HLOOKUP($AC22,HH!$A$2:$BC$20,J$4+1)</f>
        <v>1</v>
      </c>
      <c r="AK22" s="183">
        <f>HLOOKUP($AC22,HH!$A$2:$BC$20,K$4+1)</f>
        <v>0</v>
      </c>
      <c r="AL22" s="183">
        <f>HLOOKUP($AC22,HH!$A$2:$BC$20,L$4+1)</f>
        <v>1</v>
      </c>
      <c r="AM22" s="183">
        <f>HLOOKUP($AC22,HH!$A$2:$BC$20,M$4+1)</f>
        <v>0</v>
      </c>
      <c r="AN22" s="183"/>
      <c r="AO22" s="183">
        <f>HLOOKUP($AC22,HH!$A$2:$BC$20,O$4+1)</f>
        <v>1</v>
      </c>
      <c r="AP22" s="183">
        <f>HLOOKUP($AC22,HH!$A$2:$BC$20,P$4+1)</f>
        <v>0</v>
      </c>
      <c r="AQ22" s="183">
        <f>HLOOKUP($AC22,HH!$A$2:$BC$20,Q$4+1)</f>
        <v>1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0</v>
      </c>
      <c r="AU22" s="183">
        <f>HLOOKUP($AC22,HH!$A$2:$BC$20,U$4+1)</f>
        <v>0</v>
      </c>
      <c r="AV22" s="183">
        <f>HLOOKUP($AC22,HH!$A$2:$BC$20,V$4+1)</f>
        <v>1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360">
        <v>16.5</v>
      </c>
      <c r="C23" s="173">
        <f t="shared" si="0"/>
        <v>15</v>
      </c>
      <c r="D23" s="173">
        <v>0</v>
      </c>
      <c r="E23" s="174"/>
      <c r="F23" s="175"/>
      <c r="G23" s="174"/>
      <c r="H23" s="174"/>
      <c r="I23" s="174"/>
      <c r="J23" s="174"/>
      <c r="K23" s="174"/>
      <c r="L23" s="174"/>
      <c r="M23" s="174"/>
      <c r="N23" s="134">
        <f t="shared" si="7"/>
        <v>0</v>
      </c>
      <c r="O23" s="176"/>
      <c r="P23" s="174"/>
      <c r="Q23" s="174"/>
      <c r="R23" s="174"/>
      <c r="S23" s="174"/>
      <c r="T23" s="174"/>
      <c r="U23" s="174"/>
      <c r="V23" s="174"/>
      <c r="W23" s="176"/>
      <c r="X23" s="177">
        <f t="shared" si="1"/>
        <v>0</v>
      </c>
      <c r="Y23" s="178" t="s">
        <v>20</v>
      </c>
      <c r="Z23" s="179" t="s">
        <v>20</v>
      </c>
      <c r="AA23" s="180">
        <f t="shared" si="4"/>
        <v>0</v>
      </c>
      <c r="AC23" s="354">
        <f t="shared" si="5"/>
        <v>15</v>
      </c>
      <c r="AD23" s="182"/>
      <c r="AE23" s="183">
        <f>HLOOKUP($AC23,HH!$A$2:$BC$20,E$4+1)</f>
        <v>1</v>
      </c>
      <c r="AF23" s="183">
        <f>HLOOKUP($AC23,HH!$A$2:$BC$20,F$4+1)</f>
        <v>1</v>
      </c>
      <c r="AG23" s="183">
        <f>HLOOKUP($AC23,HH!$A$2:$BC$20,G$4+1)</f>
        <v>1</v>
      </c>
      <c r="AH23" s="183">
        <f>HLOOKUP($AC23,HH!$A$2:$BC$20,H$4+1)</f>
        <v>0</v>
      </c>
      <c r="AI23" s="183">
        <f>HLOOKUP($AC23,HH!$A$2:$BC$20,I$4+1)</f>
        <v>1</v>
      </c>
      <c r="AJ23" s="183">
        <f>HLOOKUP($AC23,HH!$A$2:$BC$20,J$4+1)</f>
        <v>1</v>
      </c>
      <c r="AK23" s="183">
        <f>HLOOKUP($AC23,HH!$A$2:$BC$20,K$4+1)</f>
        <v>1</v>
      </c>
      <c r="AL23" s="183">
        <f>HLOOKUP($AC23,HH!$A$2:$BC$20,L$4+1)</f>
        <v>1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0</v>
      </c>
      <c r="AQ23" s="183">
        <f>HLOOKUP($AC23,HH!$A$2:$BC$20,Q$4+1)</f>
        <v>1</v>
      </c>
      <c r="AR23" s="183">
        <f>HLOOKUP($AC23,HH!$A$2:$BC$20,R$4+1)</f>
        <v>1</v>
      </c>
      <c r="AS23" s="183">
        <f>HLOOKUP($AC23,HH!$A$2:$BC$20,S$4+1)</f>
        <v>1</v>
      </c>
      <c r="AT23" s="183">
        <f>HLOOKUP($AC23,HH!$A$2:$BC$20,T$4+1)</f>
        <v>0</v>
      </c>
      <c r="AU23" s="183">
        <f>HLOOKUP($AC23,HH!$A$2:$BC$20,U$4+1)</f>
        <v>1</v>
      </c>
      <c r="AV23" s="183">
        <f>HLOOKUP($AC23,HH!$A$2:$BC$20,V$4+1)</f>
        <v>1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360">
        <v>17.399999999999999</v>
      </c>
      <c r="C24" s="173">
        <f t="shared" si="0"/>
        <v>15</v>
      </c>
      <c r="D24" s="173">
        <f t="shared" si="6"/>
        <v>11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4"/>
        <v>0</v>
      </c>
      <c r="AB24" s="189"/>
      <c r="AC24" s="354">
        <f t="shared" si="5"/>
        <v>11</v>
      </c>
      <c r="AD24" s="182"/>
      <c r="AE24" s="183">
        <f>HLOOKUP($AC24,HH!$A$2:$BC$20,E$4+1)</f>
        <v>1</v>
      </c>
      <c r="AF24" s="183">
        <f>HLOOKUP($AC24,HH!$A$2:$BC$20,F$4+1)</f>
        <v>1</v>
      </c>
      <c r="AG24" s="183">
        <f>HLOOKUP($AC24,HH!$A$2:$BC$20,G$4+1)</f>
        <v>1</v>
      </c>
      <c r="AH24" s="183">
        <f>HLOOKUP($AC24,HH!$A$2:$BC$20,H$4+1)</f>
        <v>0</v>
      </c>
      <c r="AI24" s="183">
        <f>HLOOKUP($AC24,HH!$A$2:$BC$20,I$4+1)</f>
        <v>1</v>
      </c>
      <c r="AJ24" s="183">
        <f>HLOOKUP($AC24,HH!$A$2:$BC$20,J$4+1)</f>
        <v>1</v>
      </c>
      <c r="AK24" s="183">
        <f>HLOOKUP($AC24,HH!$A$2:$BC$20,K$4+1)</f>
        <v>0</v>
      </c>
      <c r="AL24" s="183">
        <f>HLOOKUP($AC24,HH!$A$2:$BC$20,L$4+1)</f>
        <v>1</v>
      </c>
      <c r="AM24" s="183">
        <f>HLOOKUP($AC24,HH!$A$2:$BC$20,M$4+1)</f>
        <v>0</v>
      </c>
      <c r="AN24" s="183"/>
      <c r="AO24" s="183">
        <f>HLOOKUP($AC24,HH!$A$2:$BC$20,O$4+1)</f>
        <v>1</v>
      </c>
      <c r="AP24" s="183">
        <f>HLOOKUP($AC24,HH!$A$2:$BC$20,P$4+1)</f>
        <v>0</v>
      </c>
      <c r="AQ24" s="183">
        <f>HLOOKUP($AC24,HH!$A$2:$BC$20,Q$4+1)</f>
        <v>0</v>
      </c>
      <c r="AR24" s="183">
        <f>HLOOKUP($AC24,HH!$A$2:$BC$20,R$4+1)</f>
        <v>1</v>
      </c>
      <c r="AS24" s="183">
        <f>HLOOKUP($AC24,HH!$A$2:$BC$20,S$4+1)</f>
        <v>1</v>
      </c>
      <c r="AT24" s="183">
        <f>HLOOKUP($AC24,HH!$A$2:$BC$20,T$4+1)</f>
        <v>0</v>
      </c>
      <c r="AU24" s="183">
        <f>HLOOKUP($AC24,HH!$A$2:$BC$20,U$4+1)</f>
        <v>0</v>
      </c>
      <c r="AV24" s="183">
        <f>HLOOKUP($AC24,HH!$A$2:$BC$20,V$4+1)</f>
        <v>1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360">
        <v>16.5</v>
      </c>
      <c r="C25" s="173">
        <f t="shared" si="0"/>
        <v>15</v>
      </c>
      <c r="D25" s="173">
        <f t="shared" si="6"/>
        <v>10</v>
      </c>
      <c r="E25" s="174">
        <v>6</v>
      </c>
      <c r="F25" s="175">
        <v>5</v>
      </c>
      <c r="G25" s="174">
        <v>4</v>
      </c>
      <c r="H25" s="174">
        <v>3</v>
      </c>
      <c r="I25" s="174">
        <v>5</v>
      </c>
      <c r="J25" s="174">
        <v>4</v>
      </c>
      <c r="K25" s="174">
        <v>4</v>
      </c>
      <c r="L25" s="174">
        <v>4</v>
      </c>
      <c r="M25" s="174">
        <v>4</v>
      </c>
      <c r="N25" s="134">
        <f t="shared" si="7"/>
        <v>39</v>
      </c>
      <c r="O25" s="176">
        <v>5</v>
      </c>
      <c r="P25" s="174">
        <v>4</v>
      </c>
      <c r="Q25" s="174">
        <v>5</v>
      </c>
      <c r="R25" s="174">
        <v>4</v>
      </c>
      <c r="S25" s="174">
        <v>5</v>
      </c>
      <c r="T25" s="174">
        <v>6</v>
      </c>
      <c r="U25" s="174">
        <v>5</v>
      </c>
      <c r="V25" s="174">
        <v>6</v>
      </c>
      <c r="W25" s="176">
        <v>6</v>
      </c>
      <c r="X25" s="177">
        <f t="shared" si="1"/>
        <v>46</v>
      </c>
      <c r="Y25" s="178">
        <f t="shared" si="2"/>
        <v>85</v>
      </c>
      <c r="Z25" s="179">
        <f t="shared" si="3"/>
        <v>75</v>
      </c>
      <c r="AA25" s="180">
        <f t="shared" si="4"/>
        <v>3</v>
      </c>
      <c r="AB25" s="115"/>
      <c r="AC25" s="354">
        <f t="shared" si="5"/>
        <v>10</v>
      </c>
      <c r="AD25" s="182">
        <v>1</v>
      </c>
      <c r="AE25" s="183">
        <f>HLOOKUP($AC25,HH!$A$2:$BC$20,E$4+1)</f>
        <v>0</v>
      </c>
      <c r="AF25" s="183">
        <f>HLOOKUP($AC25,HH!$A$2:$BC$20,F$4+1)</f>
        <v>1</v>
      </c>
      <c r="AG25" s="183">
        <f>HLOOKUP($AC25,HH!$A$2:$BC$20,G$4+1)</f>
        <v>1</v>
      </c>
      <c r="AH25" s="183">
        <f>HLOOKUP($AC25,HH!$A$2:$BC$20,H$4+1)</f>
        <v>0</v>
      </c>
      <c r="AI25" s="183">
        <f>HLOOKUP($AC25,HH!$A$2:$BC$20,I$4+1)</f>
        <v>1</v>
      </c>
      <c r="AJ25" s="183">
        <f>HLOOKUP($AC25,HH!$A$2:$BC$20,J$4+1)</f>
        <v>1</v>
      </c>
      <c r="AK25" s="183">
        <f>HLOOKUP($AC25,HH!$A$2:$BC$20,K$4+1)</f>
        <v>0</v>
      </c>
      <c r="AL25" s="183">
        <f>HLOOKUP($AC25,HH!$A$2:$BC$20,L$4+1)</f>
        <v>1</v>
      </c>
      <c r="AM25" s="183">
        <f>HLOOKUP($AC25,HH!$A$2:$BC$20,M$4+1)</f>
        <v>0</v>
      </c>
      <c r="AN25" s="183"/>
      <c r="AO25" s="183">
        <f>HLOOKUP($AC25,HH!$A$2:$BC$20,O$4+1)</f>
        <v>1</v>
      </c>
      <c r="AP25" s="183">
        <f>HLOOKUP($AC25,HH!$A$2:$BC$20,P$4+1)</f>
        <v>0</v>
      </c>
      <c r="AQ25" s="183">
        <f>HLOOKUP($AC25,HH!$A$2:$BC$20,Q$4+1)</f>
        <v>0</v>
      </c>
      <c r="AR25" s="183">
        <f>HLOOKUP($AC25,HH!$A$2:$BC$20,R$4+1)</f>
        <v>1</v>
      </c>
      <c r="AS25" s="183">
        <f>HLOOKUP($AC25,HH!$A$2:$BC$20,S$4+1)</f>
        <v>1</v>
      </c>
      <c r="AT25" s="183">
        <f>HLOOKUP($AC25,HH!$A$2:$BC$20,T$4+1)</f>
        <v>0</v>
      </c>
      <c r="AU25" s="183">
        <f>HLOOKUP($AC25,HH!$A$2:$BC$20,U$4+1)</f>
        <v>0</v>
      </c>
      <c r="AV25" s="183">
        <f>HLOOKUP($AC25,HH!$A$2:$BC$20,V$4+1)</f>
        <v>1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360">
        <v>16.3</v>
      </c>
      <c r="C26" s="173">
        <f t="shared" si="0"/>
        <v>14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4"/>
        <v>0</v>
      </c>
      <c r="AC26" s="354">
        <f>IF(D26&gt;0,D26,C26)</f>
        <v>14</v>
      </c>
      <c r="AD26" s="182"/>
      <c r="AE26" s="183">
        <f>HLOOKUP($AC26,HH!$A$2:$BC$20,E$4+1)</f>
        <v>1</v>
      </c>
      <c r="AF26" s="183">
        <f>HLOOKUP($AC26,HH!$A$2:$BC$20,F$4+1)</f>
        <v>1</v>
      </c>
      <c r="AG26" s="183">
        <f>HLOOKUP($AC26,HH!$A$2:$BC$20,G$4+1)</f>
        <v>1</v>
      </c>
      <c r="AH26" s="183">
        <f>HLOOKUP($AC26,HH!$A$2:$BC$20,H$4+1)</f>
        <v>0</v>
      </c>
      <c r="AI26" s="183">
        <f>HLOOKUP($AC26,HH!$A$2:$BC$20,I$4+1)</f>
        <v>1</v>
      </c>
      <c r="AJ26" s="183">
        <f>HLOOKUP($AC26,HH!$A$2:$BC$20,J$4+1)</f>
        <v>1</v>
      </c>
      <c r="AK26" s="183">
        <f>HLOOKUP($AC26,HH!$A$2:$BC$20,K$4+1)</f>
        <v>1</v>
      </c>
      <c r="AL26" s="183">
        <f>HLOOKUP($AC26,HH!$A$2:$BC$20,L$4+1)</f>
        <v>1</v>
      </c>
      <c r="AM26" s="183">
        <f>HLOOKUP($AC26,HH!$A$2:$BC$20,M$4+1)</f>
        <v>0</v>
      </c>
      <c r="AN26" s="183"/>
      <c r="AO26" s="183">
        <f>HLOOKUP($AC26,HH!$A$2:$BC$20,O$4+1)</f>
        <v>1</v>
      </c>
      <c r="AP26" s="183">
        <f>HLOOKUP($AC26,HH!$A$2:$BC$20,P$4+1)</f>
        <v>0</v>
      </c>
      <c r="AQ26" s="183">
        <f>HLOOKUP($AC26,HH!$A$2:$BC$20,Q$4+1)</f>
        <v>1</v>
      </c>
      <c r="AR26" s="183">
        <f>HLOOKUP($AC26,HH!$A$2:$BC$20,R$4+1)</f>
        <v>1</v>
      </c>
      <c r="AS26" s="183">
        <f>HLOOKUP($AC26,HH!$A$2:$BC$20,S$4+1)</f>
        <v>1</v>
      </c>
      <c r="AT26" s="183">
        <f>HLOOKUP($AC26,HH!$A$2:$BC$20,T$4+1)</f>
        <v>0</v>
      </c>
      <c r="AU26" s="183">
        <f>HLOOKUP($AC26,HH!$A$2:$BC$20,U$4+1)</f>
        <v>1</v>
      </c>
      <c r="AV26" s="183">
        <f>HLOOKUP($AC26,HH!$A$2:$BC$20,V$4+1)</f>
        <v>1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360">
        <v>18</v>
      </c>
      <c r="C27" s="173">
        <f t="shared" si="0"/>
        <v>16</v>
      </c>
      <c r="D27" s="173">
        <f t="shared" si="6"/>
        <v>12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4"/>
        <v>0</v>
      </c>
      <c r="AC27" s="354">
        <f t="shared" si="5"/>
        <v>12</v>
      </c>
      <c r="AD27" s="182"/>
      <c r="AE27" s="183">
        <f>HLOOKUP($AC27,HH!$A$2:$BC$20,E$4+1)</f>
        <v>1</v>
      </c>
      <c r="AF27" s="183">
        <f>HLOOKUP($AC27,HH!$A$2:$BC$20,F$4+1)</f>
        <v>1</v>
      </c>
      <c r="AG27" s="183">
        <f>HLOOKUP($AC27,HH!$A$2:$BC$20,G$4+1)</f>
        <v>1</v>
      </c>
      <c r="AH27" s="183">
        <f>HLOOKUP($AC27,HH!$A$2:$BC$20,H$4+1)</f>
        <v>0</v>
      </c>
      <c r="AI27" s="183">
        <f>HLOOKUP($AC27,HH!$A$2:$BC$20,I$4+1)</f>
        <v>1</v>
      </c>
      <c r="AJ27" s="183">
        <f>HLOOKUP($AC27,HH!$A$2:$BC$20,J$4+1)</f>
        <v>1</v>
      </c>
      <c r="AK27" s="183">
        <f>HLOOKUP($AC27,HH!$A$2:$BC$20,K$4+1)</f>
        <v>0</v>
      </c>
      <c r="AL27" s="183">
        <f>HLOOKUP($AC27,HH!$A$2:$BC$20,L$4+1)</f>
        <v>1</v>
      </c>
      <c r="AM27" s="183">
        <f>HLOOKUP($AC27,HH!$A$2:$BC$20,M$4+1)</f>
        <v>0</v>
      </c>
      <c r="AN27" s="183"/>
      <c r="AO27" s="183">
        <f>HLOOKUP($AC27,HH!$A$2:$BC$20,O$4+1)</f>
        <v>1</v>
      </c>
      <c r="AP27" s="183">
        <f>HLOOKUP($AC27,HH!$A$2:$BC$20,P$4+1)</f>
        <v>0</v>
      </c>
      <c r="AQ27" s="183">
        <f>HLOOKUP($AC27,HH!$A$2:$BC$20,Q$4+1)</f>
        <v>1</v>
      </c>
      <c r="AR27" s="183">
        <f>HLOOKUP($AC27,HH!$A$2:$BC$20,R$4+1)</f>
        <v>1</v>
      </c>
      <c r="AS27" s="183">
        <f>HLOOKUP($AC27,HH!$A$2:$BC$20,S$4+1)</f>
        <v>1</v>
      </c>
      <c r="AT27" s="183">
        <f>HLOOKUP($AC27,HH!$A$2:$BC$20,T$4+1)</f>
        <v>0</v>
      </c>
      <c r="AU27" s="183">
        <f>HLOOKUP($AC27,HH!$A$2:$BC$20,U$4+1)</f>
        <v>0</v>
      </c>
      <c r="AV27" s="183">
        <f>HLOOKUP($AC27,HH!$A$2:$BC$20,V$4+1)</f>
        <v>1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360">
        <v>20.8</v>
      </c>
      <c r="C28" s="173">
        <f t="shared" si="0"/>
        <v>19</v>
      </c>
      <c r="D28" s="173">
        <v>0</v>
      </c>
      <c r="E28" s="174">
        <v>6</v>
      </c>
      <c r="F28" s="175">
        <v>6</v>
      </c>
      <c r="G28" s="174">
        <v>5</v>
      </c>
      <c r="H28" s="174">
        <v>2</v>
      </c>
      <c r="I28" s="174">
        <v>5</v>
      </c>
      <c r="J28" s="174">
        <v>5</v>
      </c>
      <c r="K28" s="174">
        <v>4</v>
      </c>
      <c r="L28" s="174">
        <v>5</v>
      </c>
      <c r="M28" s="174">
        <v>4</v>
      </c>
      <c r="N28" s="134">
        <f t="shared" si="7"/>
        <v>42</v>
      </c>
      <c r="O28" s="176">
        <v>6</v>
      </c>
      <c r="P28" s="174">
        <v>5</v>
      </c>
      <c r="Q28" s="174">
        <v>3</v>
      </c>
      <c r="R28" s="174">
        <v>6</v>
      </c>
      <c r="S28" s="174">
        <v>4</v>
      </c>
      <c r="T28" s="174">
        <v>5</v>
      </c>
      <c r="U28" s="174">
        <v>4</v>
      </c>
      <c r="V28" s="174">
        <v>6</v>
      </c>
      <c r="W28" s="176">
        <v>4</v>
      </c>
      <c r="X28" s="177">
        <f t="shared" si="1"/>
        <v>43</v>
      </c>
      <c r="Y28" s="178">
        <f t="shared" si="2"/>
        <v>85</v>
      </c>
      <c r="Z28" s="179">
        <f t="shared" si="3"/>
        <v>66</v>
      </c>
      <c r="AA28" s="180">
        <f t="shared" si="4"/>
        <v>-6</v>
      </c>
      <c r="AC28" s="354">
        <f t="shared" si="5"/>
        <v>19</v>
      </c>
      <c r="AD28" s="182">
        <v>4</v>
      </c>
      <c r="AE28" s="183">
        <f>HLOOKUP($AC28,HH!$A$2:$BC$20,E$4+1)</f>
        <v>1</v>
      </c>
      <c r="AF28" s="183">
        <f>HLOOKUP($AC28,HH!$A$2:$BC$20,F$4+1)</f>
        <v>1</v>
      </c>
      <c r="AG28" s="183">
        <f>HLOOKUP($AC28,HH!$A$2:$BC$20,G$4+1)</f>
        <v>1</v>
      </c>
      <c r="AH28" s="183">
        <f>HLOOKUP($AC28,HH!$A$2:$BC$20,H$4+1)</f>
        <v>1</v>
      </c>
      <c r="AI28" s="183">
        <f>HLOOKUP($AC28,HH!$A$2:$BC$20,I$4+1)</f>
        <v>2</v>
      </c>
      <c r="AJ28" s="183">
        <f>HLOOKUP($AC28,HH!$A$2:$BC$20,J$4+1)</f>
        <v>1</v>
      </c>
      <c r="AK28" s="183">
        <f>HLOOKUP($AC28,HH!$A$2:$BC$20,K$4+1)</f>
        <v>1</v>
      </c>
      <c r="AL28" s="183">
        <f>HLOOKUP($AC28,HH!$A$2:$BC$20,L$4+1)</f>
        <v>1</v>
      </c>
      <c r="AM28" s="183">
        <f>HLOOKUP($AC28,HH!$A$2:$BC$20,M$4+1)</f>
        <v>1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1</v>
      </c>
      <c r="AR28" s="183">
        <f>HLOOKUP($AC28,HH!$A$2:$BC$20,R$4+1)</f>
        <v>1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1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360">
        <v>12.1</v>
      </c>
      <c r="C29" s="173">
        <f t="shared" si="0"/>
        <v>10</v>
      </c>
      <c r="D29" s="173">
        <f t="shared" si="6"/>
        <v>6</v>
      </c>
      <c r="E29" s="174">
        <v>6</v>
      </c>
      <c r="F29" s="175">
        <v>4</v>
      </c>
      <c r="G29" s="174">
        <v>5</v>
      </c>
      <c r="H29" s="174">
        <v>4</v>
      </c>
      <c r="I29" s="174">
        <v>6</v>
      </c>
      <c r="J29" s="174">
        <v>5</v>
      </c>
      <c r="K29" s="174">
        <v>4</v>
      </c>
      <c r="L29" s="174">
        <v>4</v>
      </c>
      <c r="M29" s="174">
        <v>6</v>
      </c>
      <c r="N29" s="134">
        <f t="shared" si="7"/>
        <v>44</v>
      </c>
      <c r="O29" s="176">
        <v>6</v>
      </c>
      <c r="P29" s="174">
        <v>5</v>
      </c>
      <c r="Q29" s="174">
        <v>3</v>
      </c>
      <c r="R29" s="174">
        <v>4</v>
      </c>
      <c r="S29" s="174">
        <v>4</v>
      </c>
      <c r="T29" s="174">
        <v>3</v>
      </c>
      <c r="U29" s="174">
        <v>3</v>
      </c>
      <c r="V29" s="174">
        <v>6</v>
      </c>
      <c r="W29" s="176">
        <v>6</v>
      </c>
      <c r="X29" s="177">
        <f t="shared" si="1"/>
        <v>40</v>
      </c>
      <c r="Y29" s="178">
        <f t="shared" si="2"/>
        <v>84</v>
      </c>
      <c r="Z29" s="179">
        <f t="shared" si="3"/>
        <v>78</v>
      </c>
      <c r="AA29" s="180">
        <f t="shared" si="4"/>
        <v>6</v>
      </c>
      <c r="AC29" s="354">
        <f t="shared" si="5"/>
        <v>6</v>
      </c>
      <c r="AD29" s="182">
        <v>3</v>
      </c>
      <c r="AE29" s="183">
        <f>HLOOKUP($AC29,HH!$A$2:$BC$20,E$4+1)</f>
        <v>0</v>
      </c>
      <c r="AF29" s="183">
        <f>HLOOKUP($AC29,HH!$A$2:$BC$20,F$4+1)</f>
        <v>0</v>
      </c>
      <c r="AG29" s="183">
        <f>HLOOKUP($AC29,HH!$A$2:$BC$20,G$4+1)</f>
        <v>0</v>
      </c>
      <c r="AH29" s="183">
        <f>HLOOKUP($AC29,HH!$A$2:$BC$20,H$4+1)</f>
        <v>0</v>
      </c>
      <c r="AI29" s="183">
        <f>HLOOKUP($AC29,HH!$A$2:$BC$20,I$4+1)</f>
        <v>1</v>
      </c>
      <c r="AJ29" s="183">
        <f>HLOOKUP($AC29,HH!$A$2:$BC$20,J$4+1)</f>
        <v>1</v>
      </c>
      <c r="AK29" s="183">
        <f>HLOOKUP($AC29,HH!$A$2:$BC$20,K$4+1)</f>
        <v>0</v>
      </c>
      <c r="AL29" s="183">
        <f>HLOOKUP($AC29,HH!$A$2:$BC$20,L$4+1)</f>
        <v>1</v>
      </c>
      <c r="AM29" s="183">
        <f>HLOOKUP($AC29,HH!$A$2:$BC$20,M$4+1)</f>
        <v>0</v>
      </c>
      <c r="AN29" s="183"/>
      <c r="AO29" s="183">
        <f>HLOOKUP($AC29,HH!$A$2:$BC$20,O$4+1)</f>
        <v>0</v>
      </c>
      <c r="AP29" s="183">
        <f>HLOOKUP($AC29,HH!$A$2:$BC$20,P$4+1)</f>
        <v>0</v>
      </c>
      <c r="AQ29" s="183">
        <f>HLOOKUP($AC29,HH!$A$2:$BC$20,Q$4+1)</f>
        <v>0</v>
      </c>
      <c r="AR29" s="183">
        <f>HLOOKUP($AC29,HH!$A$2:$BC$20,R$4+1)</f>
        <v>1</v>
      </c>
      <c r="AS29" s="183">
        <f>HLOOKUP($AC29,HH!$A$2:$BC$20,S$4+1)</f>
        <v>1</v>
      </c>
      <c r="AT29" s="183">
        <f>HLOOKUP($AC29,HH!$A$2:$BC$20,T$4+1)</f>
        <v>0</v>
      </c>
      <c r="AU29" s="183">
        <f>HLOOKUP($AC29,HH!$A$2:$BC$20,U$4+1)</f>
        <v>0</v>
      </c>
      <c r="AV29" s="183">
        <f>HLOOKUP($AC29,HH!$A$2:$BC$20,V$4+1)</f>
        <v>1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360">
        <v>17.7</v>
      </c>
      <c r="C30" s="173">
        <f t="shared" si="0"/>
        <v>16</v>
      </c>
      <c r="D30" s="173">
        <f t="shared" si="6"/>
        <v>11</v>
      </c>
      <c r="E30" s="174">
        <v>6</v>
      </c>
      <c r="F30" s="175">
        <v>4</v>
      </c>
      <c r="G30" s="174">
        <v>5</v>
      </c>
      <c r="H30" s="174">
        <v>4</v>
      </c>
      <c r="I30" s="174">
        <v>5</v>
      </c>
      <c r="J30" s="174">
        <v>4</v>
      </c>
      <c r="K30" s="174">
        <v>5</v>
      </c>
      <c r="L30" s="174">
        <v>9</v>
      </c>
      <c r="M30" s="174">
        <v>4</v>
      </c>
      <c r="N30" s="134">
        <f t="shared" si="7"/>
        <v>46</v>
      </c>
      <c r="O30" s="176">
        <v>8</v>
      </c>
      <c r="P30" s="174">
        <v>6</v>
      </c>
      <c r="Q30" s="174">
        <v>3</v>
      </c>
      <c r="R30" s="174">
        <v>4</v>
      </c>
      <c r="S30" s="174">
        <v>6</v>
      </c>
      <c r="T30" s="174">
        <v>4</v>
      </c>
      <c r="U30" s="174">
        <v>3</v>
      </c>
      <c r="V30" s="174">
        <v>5</v>
      </c>
      <c r="W30" s="176">
        <v>4</v>
      </c>
      <c r="X30" s="177">
        <f t="shared" si="1"/>
        <v>43</v>
      </c>
      <c r="Y30" s="178">
        <f t="shared" si="2"/>
        <v>89</v>
      </c>
      <c r="Z30" s="179">
        <f t="shared" si="3"/>
        <v>78</v>
      </c>
      <c r="AA30" s="180">
        <f t="shared" si="4"/>
        <v>6</v>
      </c>
      <c r="AC30" s="354">
        <f t="shared" si="5"/>
        <v>11</v>
      </c>
      <c r="AD30" s="182">
        <v>4</v>
      </c>
      <c r="AE30" s="183">
        <f>HLOOKUP($AC30,HH!$A$2:$BC$20,E$4+1)</f>
        <v>1</v>
      </c>
      <c r="AF30" s="183">
        <f>HLOOKUP($AC30,HH!$A$2:$BC$20,F$4+1)</f>
        <v>1</v>
      </c>
      <c r="AG30" s="183">
        <f>HLOOKUP($AC30,HH!$A$2:$BC$20,G$4+1)</f>
        <v>1</v>
      </c>
      <c r="AH30" s="183">
        <f>HLOOKUP($AC30,HH!$A$2:$BC$20,H$4+1)</f>
        <v>0</v>
      </c>
      <c r="AI30" s="183">
        <f>HLOOKUP($AC30,HH!$A$2:$BC$20,I$4+1)</f>
        <v>1</v>
      </c>
      <c r="AJ30" s="183">
        <f>HLOOKUP($AC30,HH!$A$2:$BC$20,J$4+1)</f>
        <v>1</v>
      </c>
      <c r="AK30" s="183">
        <f>HLOOKUP($AC30,HH!$A$2:$BC$20,K$4+1)</f>
        <v>0</v>
      </c>
      <c r="AL30" s="183">
        <f>HLOOKUP($AC30,HH!$A$2:$BC$20,L$4+1)</f>
        <v>1</v>
      </c>
      <c r="AM30" s="183">
        <f>HLOOKUP($AC30,HH!$A$2:$BC$20,M$4+1)</f>
        <v>0</v>
      </c>
      <c r="AN30" s="183"/>
      <c r="AO30" s="183">
        <f>HLOOKUP($AC30,HH!$A$2:$BC$20,O$4+1)</f>
        <v>1</v>
      </c>
      <c r="AP30" s="183">
        <f>HLOOKUP($AC30,HH!$A$2:$BC$20,P$4+1)</f>
        <v>0</v>
      </c>
      <c r="AQ30" s="183">
        <f>HLOOKUP($AC30,HH!$A$2:$BC$20,Q$4+1)</f>
        <v>0</v>
      </c>
      <c r="AR30" s="183">
        <f>HLOOKUP($AC30,HH!$A$2:$BC$20,R$4+1)</f>
        <v>1</v>
      </c>
      <c r="AS30" s="183">
        <f>HLOOKUP($AC30,HH!$A$2:$BC$20,S$4+1)</f>
        <v>1</v>
      </c>
      <c r="AT30" s="183">
        <f>HLOOKUP($AC30,HH!$A$2:$BC$20,T$4+1)</f>
        <v>0</v>
      </c>
      <c r="AU30" s="183">
        <f>HLOOKUP($AC30,HH!$A$2:$BC$20,U$4+1)</f>
        <v>0</v>
      </c>
      <c r="AV30" s="183">
        <f>HLOOKUP($AC30,HH!$A$2:$BC$20,V$4+1)</f>
        <v>1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360">
        <v>10.3</v>
      </c>
      <c r="C31" s="173">
        <f t="shared" si="0"/>
        <v>8</v>
      </c>
      <c r="D31" s="173">
        <v>0</v>
      </c>
      <c r="E31" s="174">
        <v>6</v>
      </c>
      <c r="F31" s="175">
        <v>5</v>
      </c>
      <c r="G31" s="174">
        <v>4</v>
      </c>
      <c r="H31" s="174">
        <v>4</v>
      </c>
      <c r="I31" s="174">
        <v>4</v>
      </c>
      <c r="J31" s="174">
        <v>5</v>
      </c>
      <c r="K31" s="174">
        <v>3</v>
      </c>
      <c r="L31" s="174">
        <v>6</v>
      </c>
      <c r="M31" s="174">
        <v>4</v>
      </c>
      <c r="N31" s="134">
        <f t="shared" si="7"/>
        <v>41</v>
      </c>
      <c r="O31" s="176">
        <v>5</v>
      </c>
      <c r="P31" s="174">
        <v>3</v>
      </c>
      <c r="Q31" s="174">
        <v>3</v>
      </c>
      <c r="R31" s="174">
        <v>6</v>
      </c>
      <c r="S31" s="174">
        <v>5</v>
      </c>
      <c r="T31" s="174">
        <v>5</v>
      </c>
      <c r="U31" s="174">
        <v>2</v>
      </c>
      <c r="V31" s="174">
        <v>6</v>
      </c>
      <c r="W31" s="176">
        <v>5</v>
      </c>
      <c r="X31" s="177">
        <f t="shared" si="1"/>
        <v>40</v>
      </c>
      <c r="Y31" s="178">
        <f t="shared" si="2"/>
        <v>81</v>
      </c>
      <c r="Z31" s="179">
        <f t="shared" si="3"/>
        <v>73</v>
      </c>
      <c r="AA31" s="180">
        <f t="shared" si="4"/>
        <v>1</v>
      </c>
      <c r="AC31" s="354">
        <f t="shared" si="5"/>
        <v>8</v>
      </c>
      <c r="AD31" s="182">
        <v>1</v>
      </c>
      <c r="AE31" s="183">
        <f>HLOOKUP($AC31,HH!$A$2:$BC$20,E$4+1)</f>
        <v>0</v>
      </c>
      <c r="AF31" s="183">
        <f>HLOOKUP($AC31,HH!$A$2:$BC$20,F$4+1)</f>
        <v>0</v>
      </c>
      <c r="AG31" s="183">
        <f>HLOOKUP($AC31,HH!$A$2:$BC$20,G$4+1)</f>
        <v>1</v>
      </c>
      <c r="AH31" s="183">
        <f>HLOOKUP($AC31,HH!$A$2:$BC$20,H$4+1)</f>
        <v>0</v>
      </c>
      <c r="AI31" s="183">
        <f>HLOOKUP($AC31,HH!$A$2:$BC$20,I$4+1)</f>
        <v>1</v>
      </c>
      <c r="AJ31" s="183">
        <f>HLOOKUP($AC31,HH!$A$2:$BC$20,J$4+1)</f>
        <v>1</v>
      </c>
      <c r="AK31" s="183">
        <f>HLOOKUP($AC31,HH!$A$2:$BC$20,K$4+1)</f>
        <v>0</v>
      </c>
      <c r="AL31" s="183">
        <f>HLOOKUP($AC31,HH!$A$2:$BC$20,L$4+1)</f>
        <v>1</v>
      </c>
      <c r="AM31" s="183">
        <f>HLOOKUP($AC31,HH!$A$2:$BC$20,M$4+1)</f>
        <v>0</v>
      </c>
      <c r="AN31" s="183"/>
      <c r="AO31" s="183">
        <f>HLOOKUP($AC31,HH!$A$2:$BC$20,O$4+1)</f>
        <v>1</v>
      </c>
      <c r="AP31" s="183">
        <f>HLOOKUP($AC31,HH!$A$2:$BC$20,P$4+1)</f>
        <v>0</v>
      </c>
      <c r="AQ31" s="183">
        <f>HLOOKUP($AC31,HH!$A$2:$BC$20,Q$4+1)</f>
        <v>0</v>
      </c>
      <c r="AR31" s="183">
        <f>HLOOKUP($AC31,HH!$A$2:$BC$20,R$4+1)</f>
        <v>1</v>
      </c>
      <c r="AS31" s="183">
        <f>HLOOKUP($AC31,HH!$A$2:$BC$20,S$4+1)</f>
        <v>1</v>
      </c>
      <c r="AT31" s="183">
        <f>HLOOKUP($AC31,HH!$A$2:$BC$20,T$4+1)</f>
        <v>0</v>
      </c>
      <c r="AU31" s="183">
        <f>HLOOKUP($AC31,HH!$A$2:$BC$20,U$4+1)</f>
        <v>0</v>
      </c>
      <c r="AV31" s="183">
        <f>HLOOKUP($AC31,HH!$A$2:$BC$20,V$4+1)</f>
        <v>1</v>
      </c>
      <c r="AW31" s="183">
        <f>HLOOKUP($AC31,HH!$A$2:$BC$20,W$4+1)</f>
        <v>0</v>
      </c>
    </row>
    <row r="32" spans="1:49" ht="13.65" customHeight="1" x14ac:dyDescent="0.25">
      <c r="A32" s="185" t="s">
        <v>21</v>
      </c>
      <c r="B32" s="360">
        <v>27.2</v>
      </c>
      <c r="C32" s="173">
        <f t="shared" si="0"/>
        <v>26</v>
      </c>
      <c r="D32" s="173">
        <f t="shared" si="6"/>
        <v>21</v>
      </c>
      <c r="E32" s="174">
        <v>9</v>
      </c>
      <c r="F32" s="175">
        <v>5</v>
      </c>
      <c r="G32" s="174">
        <v>6</v>
      </c>
      <c r="H32" s="174">
        <v>3</v>
      </c>
      <c r="I32" s="174">
        <v>5</v>
      </c>
      <c r="J32" s="174">
        <v>6</v>
      </c>
      <c r="K32" s="174">
        <v>4</v>
      </c>
      <c r="L32" s="174">
        <v>6</v>
      </c>
      <c r="M32" s="174">
        <v>6</v>
      </c>
      <c r="N32" s="134">
        <f t="shared" si="7"/>
        <v>50</v>
      </c>
      <c r="O32" s="176">
        <v>5</v>
      </c>
      <c r="P32" s="174">
        <v>5</v>
      </c>
      <c r="Q32" s="174">
        <v>6</v>
      </c>
      <c r="R32" s="174">
        <v>4</v>
      </c>
      <c r="S32" s="174">
        <v>5</v>
      </c>
      <c r="T32" s="174">
        <v>5</v>
      </c>
      <c r="U32" s="174">
        <v>4</v>
      </c>
      <c r="V32" s="174">
        <v>6</v>
      </c>
      <c r="W32" s="176">
        <v>5</v>
      </c>
      <c r="X32" s="177">
        <f t="shared" si="1"/>
        <v>45</v>
      </c>
      <c r="Y32" s="178">
        <f t="shared" si="2"/>
        <v>95</v>
      </c>
      <c r="Z32" s="179">
        <f t="shared" si="3"/>
        <v>74</v>
      </c>
      <c r="AA32" s="180">
        <f t="shared" si="4"/>
        <v>2</v>
      </c>
      <c r="AC32" s="354">
        <f t="shared" si="5"/>
        <v>21</v>
      </c>
      <c r="AD32" s="182">
        <v>2</v>
      </c>
      <c r="AE32" s="183">
        <f>HLOOKUP($AC32,HH!$A$2:$BC$20,E$4+1)</f>
        <v>1</v>
      </c>
      <c r="AF32" s="183">
        <f>HLOOKUP($AC32,HH!$A$2:$BC$20,F$4+1)</f>
        <v>1</v>
      </c>
      <c r="AG32" s="183">
        <f>HLOOKUP($AC32,HH!$A$2:$BC$20,G$4+1)</f>
        <v>1</v>
      </c>
      <c r="AH32" s="183">
        <f>HLOOKUP($AC32,HH!$A$2:$BC$20,H$4+1)</f>
        <v>1</v>
      </c>
      <c r="AI32" s="183">
        <f>HLOOKUP($AC32,HH!$A$2:$BC$20,I$4+1)</f>
        <v>2</v>
      </c>
      <c r="AJ32" s="183">
        <f>HLOOKUP($AC32,HH!$A$2:$BC$20,J$4+1)</f>
        <v>1</v>
      </c>
      <c r="AK32" s="183">
        <f>HLOOKUP($AC32,HH!$A$2:$BC$20,K$4+1)</f>
        <v>1</v>
      </c>
      <c r="AL32" s="183">
        <f>HLOOKUP($AC32,HH!$A$2:$BC$20,L$4+1)</f>
        <v>2</v>
      </c>
      <c r="AM32" s="183">
        <f>HLOOKUP($AC32,HH!$A$2:$BC$20,M$4+1)</f>
        <v>1</v>
      </c>
      <c r="AN32" s="183"/>
      <c r="AO32" s="183">
        <f>HLOOKUP($AC32,HH!$A$2:$BC$20,O$4+1)</f>
        <v>1</v>
      </c>
      <c r="AP32" s="183">
        <f>HLOOKUP($AC32,HH!$A$2:$BC$20,P$4+1)</f>
        <v>1</v>
      </c>
      <c r="AQ32" s="183">
        <f>HLOOKUP($AC32,HH!$A$2:$BC$20,Q$4+1)</f>
        <v>1</v>
      </c>
      <c r="AR32" s="183">
        <f>HLOOKUP($AC32,HH!$A$2:$BC$20,R$4+1)</f>
        <v>1</v>
      </c>
      <c r="AS32" s="183">
        <f>HLOOKUP($AC32,HH!$A$2:$BC$20,S$4+1)</f>
        <v>1</v>
      </c>
      <c r="AT32" s="183">
        <f>HLOOKUP($AC32,HH!$A$2:$BC$20,T$4+1)</f>
        <v>1</v>
      </c>
      <c r="AU32" s="183">
        <f>HLOOKUP($AC32,HH!$A$2:$BC$20,U$4+1)</f>
        <v>1</v>
      </c>
      <c r="AV32" s="183">
        <f>HLOOKUP($AC32,HH!$A$2:$BC$20,V$4+1)</f>
        <v>2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360">
        <v>20.100000000000001</v>
      </c>
      <c r="C33" s="173">
        <f t="shared" si="0"/>
        <v>18</v>
      </c>
      <c r="D33" s="173">
        <v>0</v>
      </c>
      <c r="E33" s="174">
        <v>5</v>
      </c>
      <c r="F33" s="175">
        <v>5</v>
      </c>
      <c r="G33" s="174">
        <v>5</v>
      </c>
      <c r="H33" s="174">
        <v>4</v>
      </c>
      <c r="I33" s="174">
        <v>5</v>
      </c>
      <c r="J33" s="174">
        <v>5</v>
      </c>
      <c r="K33" s="174">
        <v>5</v>
      </c>
      <c r="L33" s="174">
        <v>5</v>
      </c>
      <c r="M33" s="174">
        <v>6</v>
      </c>
      <c r="N33" s="134">
        <f t="shared" si="7"/>
        <v>45</v>
      </c>
      <c r="O33" s="176">
        <v>5</v>
      </c>
      <c r="P33" s="174">
        <v>3</v>
      </c>
      <c r="Q33" s="174">
        <v>3</v>
      </c>
      <c r="R33" s="174">
        <v>6</v>
      </c>
      <c r="S33" s="174">
        <v>6</v>
      </c>
      <c r="T33" s="174">
        <v>5</v>
      </c>
      <c r="U33" s="174">
        <v>3</v>
      </c>
      <c r="V33" s="174">
        <v>7</v>
      </c>
      <c r="W33" s="176">
        <v>6</v>
      </c>
      <c r="X33" s="177">
        <f t="shared" si="1"/>
        <v>44</v>
      </c>
      <c r="Y33" s="178">
        <f t="shared" si="2"/>
        <v>89</v>
      </c>
      <c r="Z33" s="179">
        <f t="shared" si="3"/>
        <v>71</v>
      </c>
      <c r="AA33" s="180">
        <f t="shared" si="4"/>
        <v>-1</v>
      </c>
      <c r="AC33" s="354">
        <f t="shared" si="5"/>
        <v>18</v>
      </c>
      <c r="AD33" s="182">
        <v>4</v>
      </c>
      <c r="AE33" s="183">
        <f>HLOOKUP($AC33,HH!$A$2:$BC$20,E$4+1)</f>
        <v>1</v>
      </c>
      <c r="AF33" s="183">
        <f>HLOOKUP($AC33,HH!$A$2:$BC$20,F$4+1)</f>
        <v>1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1</v>
      </c>
      <c r="AK33" s="183">
        <f>HLOOKUP($AC33,HH!$A$2:$BC$20,K$4+1)</f>
        <v>1</v>
      </c>
      <c r="AL33" s="183">
        <f>HLOOKUP($AC33,HH!$A$2:$BC$20,L$4+1)</f>
        <v>1</v>
      </c>
      <c r="AM33" s="183">
        <f>HLOOKUP($AC33,HH!$A$2:$BC$20,M$4+1)</f>
        <v>1</v>
      </c>
      <c r="AN33" s="183"/>
      <c r="AO33" s="183">
        <f>HLOOKUP($AC33,HH!$A$2:$BC$20,O$4+1)</f>
        <v>1</v>
      </c>
      <c r="AP33" s="183">
        <f>HLOOKUP($AC33,HH!$A$2:$BC$20,P$4+1)</f>
        <v>1</v>
      </c>
      <c r="AQ33" s="183">
        <f>HLOOKUP($AC33,HH!$A$2:$BC$20,Q$4+1)</f>
        <v>1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1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360">
        <v>15.9</v>
      </c>
      <c r="C34" s="173">
        <f>_xlfn.IFS($A$5:$A$34="Andi Grant",ROUND($B$5:$B$34*($C$2/113)-($B$3-$AA$2),0),$A$5:$A$34&lt;&gt;"Andi Grant",ROUND($B$5:$B$34*($C$3/113)-($B$3-$AA$3),0))</f>
        <v>14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>SUM(E34:M34)</f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>SUM(O34:W34)</f>
        <v>0</v>
      </c>
      <c r="Y34" s="178" t="s">
        <v>20</v>
      </c>
      <c r="Z34" s="179" t="s">
        <v>20</v>
      </c>
      <c r="AA34" s="180">
        <f>IF(X34&gt;0,ROUND(Y34-($AC$5:$AC$34+$B$3),0),0)</f>
        <v>0</v>
      </c>
      <c r="AC34" s="354">
        <f>IF(D34&gt;0,D34,C34)</f>
        <v>14</v>
      </c>
      <c r="AD34" s="182"/>
      <c r="AE34" s="183">
        <f>HLOOKUP($AC34,HH!$A$2:$BC$20,E$4+1)</f>
        <v>1</v>
      </c>
      <c r="AF34" s="183">
        <f>HLOOKUP($AC34,HH!$A$2:$BC$20,F$4+1)</f>
        <v>1</v>
      </c>
      <c r="AG34" s="183">
        <f>HLOOKUP($AC34,HH!$A$2:$BC$20,G$4+1)</f>
        <v>1</v>
      </c>
      <c r="AH34" s="183">
        <f>HLOOKUP($AC34,HH!$A$2:$BC$20,H$4+1)</f>
        <v>0</v>
      </c>
      <c r="AI34" s="183">
        <f>HLOOKUP($AC34,HH!$A$2:$BC$20,I$4+1)</f>
        <v>1</v>
      </c>
      <c r="AJ34" s="183">
        <f>HLOOKUP($AC34,HH!$A$2:$BC$20,J$4+1)</f>
        <v>1</v>
      </c>
      <c r="AK34" s="183">
        <f>HLOOKUP($AC34,HH!$A$2:$BC$20,K$4+1)</f>
        <v>1</v>
      </c>
      <c r="AL34" s="183">
        <f>HLOOKUP($AC34,HH!$A$2:$BC$20,L$4+1)</f>
        <v>1</v>
      </c>
      <c r="AM34" s="183">
        <f>HLOOKUP($AC34,HH!$A$2:$BC$20,M$4+1)</f>
        <v>0</v>
      </c>
      <c r="AN34" s="183"/>
      <c r="AO34" s="183">
        <f>HLOOKUP($AC34,HH!$A$2:$BC$20,O$4+1)</f>
        <v>1</v>
      </c>
      <c r="AP34" s="183">
        <f>HLOOKUP($AC34,HH!$A$2:$BC$20,P$4+1)</f>
        <v>0</v>
      </c>
      <c r="AQ34" s="183">
        <f>HLOOKUP($AC34,HH!$A$2:$BC$20,Q$4+1)</f>
        <v>1</v>
      </c>
      <c r="AR34" s="183">
        <f>HLOOKUP($AC34,HH!$A$2:$BC$20,R$4+1)</f>
        <v>1</v>
      </c>
      <c r="AS34" s="183">
        <f>HLOOKUP($AC34,HH!$A$2:$BC$20,S$4+1)</f>
        <v>1</v>
      </c>
      <c r="AT34" s="183">
        <f>HLOOKUP($AC34,HH!$A$2:$BC$20,T$4+1)</f>
        <v>0</v>
      </c>
      <c r="AU34" s="183">
        <f>HLOOKUP($AC34,HH!$A$2:$BC$20,U$4+1)</f>
        <v>1</v>
      </c>
      <c r="AV34" s="183">
        <f>HLOOKUP($AC34,HH!$A$2:$BC$20,V$4+1)</f>
        <v>1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6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599" priority="33" stopIfTrue="1" operator="equal">
      <formula>E$3-2</formula>
    </cfRule>
  </conditionalFormatting>
  <conditionalFormatting sqref="E13:E20">
    <cfRule type="cellIs" dxfId="1598" priority="31" stopIfTrue="1" operator="greaterThan">
      <formula>$E$3+2+AE13</formula>
    </cfRule>
    <cfRule type="cellIs" dxfId="15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596" priority="27" stopIfTrue="1" operator="greaterThan">
      <formula>$F$3+2+AF5</formula>
    </cfRule>
    <cfRule type="cellIs" dxfId="15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594" priority="28" stopIfTrue="1" operator="equal">
      <formula>F$3-1</formula>
    </cfRule>
  </conditionalFormatting>
  <conditionalFormatting sqref="G5:G12 I5:I12 K5:M12 O5:W12 G21:G34 I21:I34 K21:M34 O21:W34 E5:E12 E21:E34">
    <cfRule type="cellIs" dxfId="1593" priority="130" stopIfTrue="1" operator="equal">
      <formula>E$3-1</formula>
    </cfRule>
  </conditionalFormatting>
  <conditionalFormatting sqref="G5:G34">
    <cfRule type="cellIs" dxfId="15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5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5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589" priority="51" stopIfTrue="1" operator="equal">
      <formula>G$3-2</formula>
    </cfRule>
    <cfRule type="cellIs" dxfId="15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587" priority="119" stopIfTrue="1" operator="equal">
      <formula>G$3-2</formula>
    </cfRule>
  </conditionalFormatting>
  <conditionalFormatting sqref="G13:I13">
    <cfRule type="cellIs" dxfId="1586" priority="84" stopIfTrue="1" operator="equal">
      <formula>G$3-2</formula>
    </cfRule>
  </conditionalFormatting>
  <conditionalFormatting sqref="G5:M12 G21:M34 O5:W12 O21:W34">
    <cfRule type="cellIs" dxfId="1585" priority="129" stopIfTrue="1" operator="equal">
      <formula>G$3-2</formula>
    </cfRule>
  </conditionalFormatting>
  <conditionalFormatting sqref="H5:H12 H21:H34 J14:J19 F5:F12 F21:F34">
    <cfRule type="cellIs" dxfId="1584" priority="124" stopIfTrue="1" operator="equal">
      <formula>F$3-1</formula>
    </cfRule>
  </conditionalFormatting>
  <conditionalFormatting sqref="H5:H34">
    <cfRule type="cellIs" dxfId="1583" priority="118" stopIfTrue="1" operator="greaterThan">
      <formula>$H$3+2+$AH5</formula>
    </cfRule>
  </conditionalFormatting>
  <conditionalFormatting sqref="H13">
    <cfRule type="cellIs" dxfId="15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5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5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579" priority="44" stopIfTrue="1" operator="equal">
      <formula>H$3-2</formula>
    </cfRule>
  </conditionalFormatting>
  <conditionalFormatting sqref="I5:I34">
    <cfRule type="cellIs" dxfId="1578" priority="43" stopIfTrue="1" operator="greaterThan">
      <formula>$I$3+2+AI5</formula>
    </cfRule>
  </conditionalFormatting>
  <conditionalFormatting sqref="I13">
    <cfRule type="cellIs" dxfId="15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5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5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574" priority="115" stopIfTrue="1" operator="equal">
      <formula>I$3-2</formula>
    </cfRule>
  </conditionalFormatting>
  <conditionalFormatting sqref="J5:J13">
    <cfRule type="cellIs" dxfId="1573" priority="93" stopIfTrue="1" operator="equal">
      <formula>J$3-1</formula>
    </cfRule>
  </conditionalFormatting>
  <conditionalFormatting sqref="J5:J19">
    <cfRule type="cellIs" dxfId="1572" priority="91" stopIfTrue="1" operator="greaterThan">
      <formula>$J$3+2+AJ5</formula>
    </cfRule>
  </conditionalFormatting>
  <conditionalFormatting sqref="J13">
    <cfRule type="cellIs" dxfId="1571" priority="92" stopIfTrue="1" operator="equal">
      <formula>J$3-2</formula>
    </cfRule>
  </conditionalFormatting>
  <conditionalFormatting sqref="J20">
    <cfRule type="cellIs" dxfId="1570" priority="55" stopIfTrue="1" operator="equal">
      <formula>J$3-2</formula>
    </cfRule>
  </conditionalFormatting>
  <conditionalFormatting sqref="J20:J34">
    <cfRule type="cellIs" dxfId="1569" priority="54" stopIfTrue="1" operator="greaterThan">
      <formula>$J$3+2+AJ20</formula>
    </cfRule>
    <cfRule type="cellIs" dxfId="15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567" priority="39" stopIfTrue="1" operator="greaterThan">
      <formula>$K$3+2+AK5</formula>
    </cfRule>
  </conditionalFormatting>
  <conditionalFormatting sqref="K20">
    <cfRule type="cellIs" dxfId="1566" priority="40" stopIfTrue="1" operator="equal">
      <formula>K$3-2</formula>
    </cfRule>
    <cfRule type="cellIs" dxfId="1565" priority="41" stopIfTrue="1" operator="equal">
      <formula>K$3-1</formula>
    </cfRule>
  </conditionalFormatting>
  <conditionalFormatting sqref="K13:M19">
    <cfRule type="cellIs" dxfId="1564" priority="81" stopIfTrue="1" operator="equal">
      <formula>K$3-2</formula>
    </cfRule>
    <cfRule type="cellIs" dxfId="1563" priority="82" stopIfTrue="1" operator="equal">
      <formula>K$3-1</formula>
    </cfRule>
  </conditionalFormatting>
  <conditionalFormatting sqref="L5:L34">
    <cfRule type="cellIs" dxfId="1562" priority="35" stopIfTrue="1" operator="greaterThan">
      <formula>$L$3+2+AL5</formula>
    </cfRule>
  </conditionalFormatting>
  <conditionalFormatting sqref="L20">
    <cfRule type="cellIs" dxfId="1561" priority="36" stopIfTrue="1" operator="equal">
      <formula>L$3-2</formula>
    </cfRule>
    <cfRule type="cellIs" dxfId="15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5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558" priority="57" stopIfTrue="1" operator="greaterThan">
      <formula>$M$3+2+AM13</formula>
    </cfRule>
  </conditionalFormatting>
  <conditionalFormatting sqref="M20">
    <cfRule type="cellIs" dxfId="1557" priority="58" stopIfTrue="1" operator="equal">
      <formula>M$3-2</formula>
    </cfRule>
    <cfRule type="cellIs" dxfId="15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555" priority="24" stopIfTrue="1" operator="greaterThan">
      <formula>$O$3+2+AO5</formula>
    </cfRule>
  </conditionalFormatting>
  <conditionalFormatting sqref="O13:O20">
    <cfRule type="cellIs" dxfId="1554" priority="25" stopIfTrue="1" operator="equal">
      <formula>O$3-1</formula>
    </cfRule>
    <cfRule type="cellIs" dxfId="1553" priority="26" stopIfTrue="1" operator="equal">
      <formula>O$3-2</formula>
    </cfRule>
  </conditionalFormatting>
  <conditionalFormatting sqref="O5:W19">
    <cfRule type="cellIs" dxfId="1552" priority="95" stopIfTrue="1" operator="equal">
      <formula>0</formula>
    </cfRule>
  </conditionalFormatting>
  <conditionalFormatting sqref="O20:W34">
    <cfRule type="cellIs" dxfId="1551" priority="61" stopIfTrue="1" operator="equal">
      <formula>0</formula>
    </cfRule>
  </conditionalFormatting>
  <conditionalFormatting sqref="P5:P19">
    <cfRule type="cellIs" dxfId="1550" priority="100" stopIfTrue="1" operator="greaterThan">
      <formula>$P$3+2+AP5</formula>
    </cfRule>
  </conditionalFormatting>
  <conditionalFormatting sqref="P13">
    <cfRule type="cellIs" dxfId="1549" priority="101" stopIfTrue="1" operator="equal">
      <formula>P$3-2</formula>
    </cfRule>
    <cfRule type="cellIs" dxfId="15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547" priority="67" stopIfTrue="1" operator="equal">
      <formula>P$3-2</formula>
    </cfRule>
    <cfRule type="cellIs" dxfId="15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545" priority="66" stopIfTrue="1" operator="greaterThan">
      <formula>$P$3+2+AP20</formula>
    </cfRule>
  </conditionalFormatting>
  <conditionalFormatting sqref="P14:S19">
    <cfRule type="cellIs" dxfId="1544" priority="126" stopIfTrue="1" operator="equal">
      <formula>P$3-2</formula>
    </cfRule>
    <cfRule type="cellIs" dxfId="15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542" priority="104" stopIfTrue="1" operator="greaterThan">
      <formula>$Q$3+2+AQ5</formula>
    </cfRule>
  </conditionalFormatting>
  <conditionalFormatting sqref="Q13">
    <cfRule type="cellIs" dxfId="1541" priority="105" stopIfTrue="1" operator="equal">
      <formula>Q$3-2</formula>
    </cfRule>
    <cfRule type="cellIs" dxfId="15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539" priority="71" stopIfTrue="1" operator="equal">
      <formula>Q$3-2</formula>
    </cfRule>
    <cfRule type="cellIs" dxfId="15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537" priority="70" stopIfTrue="1" operator="greaterThan">
      <formula>$Q$3+2+AQ20</formula>
    </cfRule>
  </conditionalFormatting>
  <conditionalFormatting sqref="R5:R19">
    <cfRule type="cellIs" dxfId="1536" priority="96" stopIfTrue="1" operator="greaterThan">
      <formula>$R$3+2+AR5</formula>
    </cfRule>
  </conditionalFormatting>
  <conditionalFormatting sqref="R13">
    <cfRule type="cellIs" dxfId="1535" priority="97" stopIfTrue="1" operator="equal">
      <formula>R$3-2</formula>
    </cfRule>
    <cfRule type="cellIs" dxfId="15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533" priority="63" stopIfTrue="1" operator="equal">
      <formula>R$3-2</formula>
    </cfRule>
    <cfRule type="cellIs" dxfId="15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531" priority="62" stopIfTrue="1" operator="greaterThan">
      <formula>$R$3+2+AR20</formula>
    </cfRule>
  </conditionalFormatting>
  <conditionalFormatting sqref="S5:S19">
    <cfRule type="cellIs" dxfId="1530" priority="108" stopIfTrue="1" operator="greaterThan">
      <formula>$S$3+2+AS5</formula>
    </cfRule>
  </conditionalFormatting>
  <conditionalFormatting sqref="S13">
    <cfRule type="cellIs" dxfId="1529" priority="109" stopIfTrue="1" operator="equal">
      <formula>S$3-2</formula>
    </cfRule>
    <cfRule type="cellIs" dxfId="15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527" priority="75" stopIfTrue="1" operator="equal">
      <formula>S$3-2</formula>
    </cfRule>
    <cfRule type="cellIs" dxfId="15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525" priority="74" stopIfTrue="1" operator="greaterThan">
      <formula>$S$3+2+AS20</formula>
    </cfRule>
  </conditionalFormatting>
  <conditionalFormatting sqref="T5:T34">
    <cfRule type="cellIs" dxfId="1524" priority="7" stopIfTrue="1" operator="greaterThan">
      <formula>$T$3+2+AT5</formula>
    </cfRule>
  </conditionalFormatting>
  <conditionalFormatting sqref="T20">
    <cfRule type="cellIs" dxfId="1523" priority="8" stopIfTrue="1" operator="equal">
      <formula>T$3-2</formula>
    </cfRule>
    <cfRule type="cellIs" dxfId="15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521" priority="78" stopIfTrue="1" operator="equal">
      <formula>T$3-2</formula>
    </cfRule>
    <cfRule type="cellIs" dxfId="15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519" priority="20" stopIfTrue="1" operator="greaterThan">
      <formula>$U$3+2+AU5</formula>
    </cfRule>
  </conditionalFormatting>
  <conditionalFormatting sqref="U20">
    <cfRule type="cellIs" dxfId="1518" priority="21" stopIfTrue="1" operator="equal">
      <formula>U$3-2</formula>
    </cfRule>
    <cfRule type="cellIs" dxfId="15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516" priority="16" stopIfTrue="1" operator="greaterThan">
      <formula>$V$3+2+AV5</formula>
    </cfRule>
  </conditionalFormatting>
  <conditionalFormatting sqref="V20">
    <cfRule type="cellIs" dxfId="1515" priority="17" stopIfTrue="1" operator="equal">
      <formula>V$3-2</formula>
    </cfRule>
    <cfRule type="cellIs" dxfId="15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513" priority="12" stopIfTrue="1" operator="greaterThan">
      <formula>$W$3+2+AW5</formula>
    </cfRule>
  </conditionalFormatting>
  <conditionalFormatting sqref="W20">
    <cfRule type="cellIs" dxfId="1512" priority="13" stopIfTrue="1" operator="equal">
      <formula>W$3-2</formula>
    </cfRule>
    <cfRule type="cellIs" dxfId="15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510" priority="112" operator="equal">
      <formula>0</formula>
    </cfRule>
  </conditionalFormatting>
  <conditionalFormatting sqref="Y5:Y34 Y2">
    <cfRule type="cellIs" dxfId="1509" priority="136" operator="lessThanOrEqual">
      <formula>$Y$2</formula>
    </cfRule>
  </conditionalFormatting>
  <conditionalFormatting sqref="Y5:Y34">
    <cfRule type="cellIs" dxfId="1508" priority="133" operator="equal">
      <formula>0</formula>
    </cfRule>
  </conditionalFormatting>
  <conditionalFormatting sqref="Y20">
    <cfRule type="cellIs" dxfId="1507" priority="6" stopIfTrue="1" operator="equal">
      <formula>0</formula>
    </cfRule>
  </conditionalFormatting>
  <conditionalFormatting sqref="Y36:Y1048576">
    <cfRule type="cellIs" dxfId="1506" priority="5" operator="equal">
      <formula>0</formula>
    </cfRule>
  </conditionalFormatting>
  <conditionalFormatting sqref="Z2 Z5:Z34">
    <cfRule type="cellIs" dxfId="1505" priority="125" operator="equal">
      <formula>0</formula>
    </cfRule>
    <cfRule type="cellIs" dxfId="1504" priority="137" operator="lessThanOrEqual">
      <formula>$Z$2</formula>
    </cfRule>
  </conditionalFormatting>
  <conditionalFormatting sqref="AA2">
    <cfRule type="cellIs" priority="1" stopIfTrue="1" operator="lessThan">
      <formula>-12</formula>
    </cfRule>
    <cfRule type="cellIs" dxfId="1503" priority="2" operator="lessThanOrEqual">
      <formula>-7</formula>
    </cfRule>
  </conditionalFormatting>
  <conditionalFormatting sqref="AA5:AA34">
    <cfRule type="cellIs" dxfId="1502" priority="3" stopIfTrue="1" operator="lessThan">
      <formula>-10</formula>
    </cfRule>
    <cfRule type="cellIs" dxfId="15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display="06/07/2023&gt;&gt;&gt;1:58pm" xr:uid="{D9EB0FC9-2361-40BB-8F3D-BE684EF9258E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073B-16CD-4348-B4FA-A1BA92CF3FCC}">
  <dimension ref="A1:AW39"/>
  <sheetViews>
    <sheetView workbookViewId="0">
      <pane xSplit="3" ySplit="3" topLeftCell="D4" activePane="bottomRight" state="frozen"/>
      <selection activeCell="C35" sqref="C35"/>
      <selection pane="topRight"/>
      <selection pane="bottomLeft"/>
      <selection pane="bottomRight" activeCell="D27" sqref="D27:D28"/>
    </sheetView>
  </sheetViews>
  <sheetFormatPr defaultColWidth="3.08984375" defaultRowHeight="13.65" customHeight="1" x14ac:dyDescent="0.25"/>
  <cols>
    <col min="1" max="1" width="20.6328125" style="115" customWidth="1"/>
    <col min="2" max="2" width="6.6328125" style="116" customWidth="1"/>
    <col min="3" max="3" width="6.6328125" style="117" customWidth="1"/>
    <col min="4" max="4" width="6.6328125" style="118" customWidth="1"/>
    <col min="5" max="5" width="3.90625" style="119" customWidth="1"/>
    <col min="6" max="13" width="3.90625" style="120" customWidth="1"/>
    <col min="14" max="14" width="4.90625" style="120" customWidth="1"/>
    <col min="15" max="15" width="4.26953125" style="121" customWidth="1"/>
    <col min="16" max="19" width="3.90625" style="120" customWidth="1"/>
    <col min="20" max="20" width="3.90625" style="122" customWidth="1"/>
    <col min="21" max="23" width="3.90625" style="120" customWidth="1"/>
    <col min="24" max="24" width="4.90625" style="120" customWidth="1"/>
    <col min="25" max="25" width="6.36328125" style="120" customWidth="1"/>
    <col min="26" max="26" width="4.90625" style="123" customWidth="1"/>
    <col min="27" max="28" width="6.6328125" style="115" customWidth="1"/>
    <col min="29" max="29" width="2.7265625" style="355" customWidth="1"/>
    <col min="30" max="30" width="2.6328125" style="125" customWidth="1"/>
    <col min="31" max="31" width="3.26953125" style="124" customWidth="1"/>
    <col min="32" max="39" width="3.08984375" style="124"/>
    <col min="40" max="40" width="5.26953125" style="124" customWidth="1"/>
    <col min="41" max="49" width="3.08984375" style="124"/>
    <col min="50" max="16384" width="3.08984375" style="115"/>
  </cols>
  <sheetData>
    <row r="1" spans="1:49" s="126" customFormat="1" ht="13.65" customHeight="1" x14ac:dyDescent="0.25">
      <c r="A1" s="127" t="s">
        <v>80</v>
      </c>
      <c r="B1" s="128" t="s">
        <v>3</v>
      </c>
      <c r="C1" s="129" t="s">
        <v>104</v>
      </c>
      <c r="D1" s="130" t="s">
        <v>105</v>
      </c>
      <c r="E1" s="131">
        <v>1</v>
      </c>
      <c r="F1" s="132">
        <v>2</v>
      </c>
      <c r="G1" s="131">
        <v>3</v>
      </c>
      <c r="H1" s="131">
        <v>4</v>
      </c>
      <c r="I1" s="131">
        <v>5</v>
      </c>
      <c r="J1" s="131">
        <v>6</v>
      </c>
      <c r="K1" s="131">
        <v>7</v>
      </c>
      <c r="L1" s="131">
        <v>8</v>
      </c>
      <c r="M1" s="131">
        <v>9</v>
      </c>
      <c r="N1" s="131" t="s">
        <v>106</v>
      </c>
      <c r="O1" s="133">
        <v>10</v>
      </c>
      <c r="P1" s="131">
        <v>11</v>
      </c>
      <c r="Q1" s="131">
        <v>12</v>
      </c>
      <c r="R1" s="131">
        <v>13</v>
      </c>
      <c r="S1" s="131">
        <v>14</v>
      </c>
      <c r="T1" s="134">
        <v>15</v>
      </c>
      <c r="U1" s="131">
        <v>16</v>
      </c>
      <c r="V1" s="131">
        <v>17</v>
      </c>
      <c r="W1" s="131">
        <v>18</v>
      </c>
      <c r="X1" s="135" t="s">
        <v>107</v>
      </c>
      <c r="Y1" s="131" t="s">
        <v>6</v>
      </c>
      <c r="Z1" s="135" t="s">
        <v>8</v>
      </c>
      <c r="AA1" s="136" t="s">
        <v>108</v>
      </c>
      <c r="AB1" s="126" t="s">
        <v>109</v>
      </c>
      <c r="AC1" s="352" t="s">
        <v>110</v>
      </c>
      <c r="AD1" s="126" t="s">
        <v>111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</row>
    <row r="2" spans="1:49" s="126" customFormat="1" ht="13.65" customHeight="1" x14ac:dyDescent="0.25">
      <c r="A2" s="138" t="s">
        <v>112</v>
      </c>
      <c r="B2" s="128" t="s">
        <v>113</v>
      </c>
      <c r="C2" s="208">
        <v>122</v>
      </c>
      <c r="D2" s="215">
        <v>127</v>
      </c>
      <c r="E2" s="210">
        <v>11</v>
      </c>
      <c r="F2" s="210">
        <v>5</v>
      </c>
      <c r="G2" s="210">
        <v>9</v>
      </c>
      <c r="H2" s="210">
        <v>13</v>
      </c>
      <c r="I2" s="210">
        <v>17</v>
      </c>
      <c r="J2" s="210">
        <v>1</v>
      </c>
      <c r="K2" s="210">
        <v>7</v>
      </c>
      <c r="L2" s="210">
        <v>15</v>
      </c>
      <c r="M2" s="210">
        <v>3</v>
      </c>
      <c r="N2" s="212"/>
      <c r="O2" s="210">
        <v>4</v>
      </c>
      <c r="P2" s="210">
        <v>2</v>
      </c>
      <c r="Q2" s="210">
        <v>16</v>
      </c>
      <c r="R2" s="210">
        <v>8</v>
      </c>
      <c r="S2" s="210">
        <v>14</v>
      </c>
      <c r="T2" s="210">
        <v>18</v>
      </c>
      <c r="U2" s="210">
        <v>6</v>
      </c>
      <c r="V2" s="210">
        <v>12</v>
      </c>
      <c r="W2" s="210">
        <v>10</v>
      </c>
      <c r="X2" s="135"/>
      <c r="Y2" s="143">
        <f>MIN(Y5:Y33)</f>
        <v>79</v>
      </c>
      <c r="Z2" s="144">
        <f>MIN(Z5:Z33)</f>
        <v>68</v>
      </c>
      <c r="AA2" s="204">
        <v>69.3</v>
      </c>
      <c r="AB2" s="205">
        <v>71.599999999999994</v>
      </c>
      <c r="AC2" s="352" t="s">
        <v>114</v>
      </c>
      <c r="AD2" s="126" t="s">
        <v>115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</row>
    <row r="3" spans="1:49" s="147" customFormat="1" ht="13.65" customHeight="1" x14ac:dyDescent="0.25">
      <c r="A3" s="148" t="s">
        <v>168</v>
      </c>
      <c r="B3" s="149">
        <v>72</v>
      </c>
      <c r="C3" s="150">
        <v>128</v>
      </c>
      <c r="D3" s="151">
        <v>123</v>
      </c>
      <c r="E3" s="152">
        <v>4</v>
      </c>
      <c r="F3" s="153">
        <v>5</v>
      </c>
      <c r="G3" s="152">
        <v>4</v>
      </c>
      <c r="H3" s="152">
        <v>4</v>
      </c>
      <c r="I3" s="152">
        <v>3</v>
      </c>
      <c r="J3" s="152">
        <v>4</v>
      </c>
      <c r="K3" s="152">
        <v>4</v>
      </c>
      <c r="L3" s="152">
        <v>3</v>
      </c>
      <c r="M3" s="152">
        <v>5</v>
      </c>
      <c r="N3" s="154">
        <f>SUM(E3:M3)</f>
        <v>36</v>
      </c>
      <c r="O3" s="152">
        <v>4</v>
      </c>
      <c r="P3" s="152">
        <v>5</v>
      </c>
      <c r="Q3" s="152">
        <v>4</v>
      </c>
      <c r="R3" s="152">
        <v>5</v>
      </c>
      <c r="S3" s="152">
        <v>4</v>
      </c>
      <c r="T3" s="152">
        <v>3</v>
      </c>
      <c r="U3" s="152">
        <v>4</v>
      </c>
      <c r="V3" s="152">
        <v>3</v>
      </c>
      <c r="W3" s="152">
        <v>4</v>
      </c>
      <c r="X3" s="155">
        <f>SUM(O3:W3)</f>
        <v>36</v>
      </c>
      <c r="Y3" s="154">
        <f>SUM(N3,X3)</f>
        <v>72</v>
      </c>
      <c r="Z3" s="156">
        <f>MIN(Z4:Z15)</f>
        <v>71</v>
      </c>
      <c r="AA3" s="157">
        <v>69.400000000000006</v>
      </c>
      <c r="AB3" s="157">
        <v>66.900000000000006</v>
      </c>
      <c r="AC3" s="353" t="s">
        <v>20</v>
      </c>
      <c r="AD3" s="126" t="s">
        <v>117</v>
      </c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49" s="147" customFormat="1" ht="13.65" customHeight="1" x14ac:dyDescent="0.25">
      <c r="A4" s="159" t="s">
        <v>118</v>
      </c>
      <c r="B4" s="160"/>
      <c r="C4" s="161" t="s">
        <v>20</v>
      </c>
      <c r="D4" s="162" t="s">
        <v>20</v>
      </c>
      <c r="E4" s="217">
        <v>15</v>
      </c>
      <c r="F4" s="218">
        <v>5</v>
      </c>
      <c r="G4" s="217">
        <v>9</v>
      </c>
      <c r="H4" s="217">
        <v>13</v>
      </c>
      <c r="I4" s="217">
        <v>11</v>
      </c>
      <c r="J4" s="217">
        <v>7</v>
      </c>
      <c r="K4" s="217">
        <v>3</v>
      </c>
      <c r="L4" s="217">
        <v>17</v>
      </c>
      <c r="M4" s="217">
        <v>1</v>
      </c>
      <c r="N4" s="219"/>
      <c r="O4" s="220">
        <v>6</v>
      </c>
      <c r="P4" s="217">
        <v>2</v>
      </c>
      <c r="Q4" s="217">
        <v>18</v>
      </c>
      <c r="R4" s="220">
        <v>8</v>
      </c>
      <c r="S4" s="217">
        <v>16</v>
      </c>
      <c r="T4" s="217">
        <v>12</v>
      </c>
      <c r="U4" s="217">
        <v>4</v>
      </c>
      <c r="V4" s="217">
        <v>14</v>
      </c>
      <c r="W4" s="217">
        <v>10</v>
      </c>
      <c r="X4" s="167"/>
      <c r="Y4" s="168"/>
      <c r="Z4" s="168"/>
      <c r="AA4" s="169" t="s">
        <v>20</v>
      </c>
      <c r="AB4" s="170" t="s">
        <v>20</v>
      </c>
      <c r="AC4" s="353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147" customFormat="1" ht="13.65" customHeight="1" x14ac:dyDescent="0.25">
      <c r="A5" s="171" t="s">
        <v>41</v>
      </c>
      <c r="B5" s="359">
        <v>22.1</v>
      </c>
      <c r="C5" s="173">
        <f t="shared" ref="C5:C33" si="0">_xlfn.IFS($A$5:$A$33="Andi Grant",ROUND($B$5:$B$33*($C$2/113)-($B$3-$AA$2),0),$A$5:$A$33&lt;&gt;"Andi Grant",ROUND($B$5:$B$33*($C$3/113)-($B$3-$AA$3),0))</f>
        <v>22</v>
      </c>
      <c r="D5" s="173">
        <v>0</v>
      </c>
      <c r="E5" s="174">
        <v>5</v>
      </c>
      <c r="F5" s="175">
        <v>5</v>
      </c>
      <c r="G5" s="174">
        <v>6</v>
      </c>
      <c r="H5" s="174">
        <v>5</v>
      </c>
      <c r="I5" s="174">
        <v>6</v>
      </c>
      <c r="J5" s="174">
        <v>5</v>
      </c>
      <c r="K5" s="174">
        <v>7</v>
      </c>
      <c r="L5" s="174">
        <v>3</v>
      </c>
      <c r="M5" s="174">
        <v>8</v>
      </c>
      <c r="N5" s="134">
        <f>SUM(D5:M5)</f>
        <v>50</v>
      </c>
      <c r="O5" s="176">
        <v>5</v>
      </c>
      <c r="P5" s="174">
        <v>7</v>
      </c>
      <c r="Q5" s="174">
        <v>7</v>
      </c>
      <c r="R5" s="174">
        <v>5</v>
      </c>
      <c r="S5" s="174">
        <v>5</v>
      </c>
      <c r="T5" s="174">
        <v>5</v>
      </c>
      <c r="U5" s="174">
        <v>5</v>
      </c>
      <c r="V5" s="174">
        <v>4</v>
      </c>
      <c r="W5" s="176">
        <v>6</v>
      </c>
      <c r="X5" s="177">
        <f t="shared" ref="X5:X33" si="1">SUM(O5:W5)</f>
        <v>49</v>
      </c>
      <c r="Y5" s="178">
        <f t="shared" ref="Y5:Y33" si="2">SUM(N5+X5)</f>
        <v>99</v>
      </c>
      <c r="Z5" s="179">
        <f t="shared" ref="Z5:Z33" si="3">IF(AC5&lt;37,(SUM(ROUND(Y5-AC5,0))),"")</f>
        <v>77</v>
      </c>
      <c r="AA5" s="180">
        <f t="shared" ref="AA5:AA33" si="4">IF(X5&gt;0,ROUND(Y5-($AC$5:$AC$33+$B$3),0),0)</f>
        <v>5</v>
      </c>
      <c r="AC5" s="354">
        <f t="shared" ref="AC5:AC33" si="5">IF(D5&gt;0,D5,C5)</f>
        <v>22</v>
      </c>
      <c r="AD5" s="182">
        <v>4</v>
      </c>
      <c r="AE5" s="183">
        <f>HLOOKUP($AC5,HH!$A$2:$BC$20,E$4+1)</f>
        <v>1</v>
      </c>
      <c r="AF5" s="183">
        <f>HLOOKUP($AC5,HH!$A$2:$BC$20,F$4+1)</f>
        <v>1</v>
      </c>
      <c r="AG5" s="183">
        <f>HLOOKUP($AC5,HH!$A$2:$BC$20,G$4+1)</f>
        <v>1</v>
      </c>
      <c r="AH5" s="183">
        <f>HLOOKUP($AC5,HH!$A$2:$BC$20,H$4+1)</f>
        <v>1</v>
      </c>
      <c r="AI5" s="183">
        <f>HLOOKUP($AC5,HH!$A$2:$BC$20,I$4+1)</f>
        <v>1</v>
      </c>
      <c r="AJ5" s="183">
        <f>HLOOKUP($AC5,HH!$A$2:$BC$20,J$4+1)</f>
        <v>1</v>
      </c>
      <c r="AK5" s="183">
        <f>HLOOKUP($AC5,HH!$A$2:$BC$20,K$4+1)</f>
        <v>2</v>
      </c>
      <c r="AL5" s="183">
        <f>HLOOKUP($AC5,HH!$A$2:$BC$20,L$4+1)</f>
        <v>1</v>
      </c>
      <c r="AM5" s="183">
        <f>HLOOKUP($AC5,HH!$A$2:$BC$20,M$4+1)</f>
        <v>2</v>
      </c>
      <c r="AN5" s="183"/>
      <c r="AO5" s="183">
        <f>HLOOKUP($AC5,HH!$A$2:$BC$20,O$4+1)</f>
        <v>1</v>
      </c>
      <c r="AP5" s="183">
        <f>HLOOKUP($AC5,HH!$A$2:$BC$20,P$4+1)</f>
        <v>2</v>
      </c>
      <c r="AQ5" s="183">
        <f>HLOOKUP($AC5,HH!$A$2:$BC$20,Q$4+1)</f>
        <v>1</v>
      </c>
      <c r="AR5" s="183">
        <f>HLOOKUP($AC5,HH!$A$2:$BC$20,R$4+1)</f>
        <v>1</v>
      </c>
      <c r="AS5" s="183">
        <f>HLOOKUP($AC5,HH!$A$2:$BC$20,S$4+1)</f>
        <v>1</v>
      </c>
      <c r="AT5" s="183">
        <f>HLOOKUP($AC5,HH!$A$2:$BC$20,T$4+1)</f>
        <v>1</v>
      </c>
      <c r="AU5" s="183">
        <f>HLOOKUP($AC5,HH!$A$2:$BC$20,U$4+1)</f>
        <v>2</v>
      </c>
      <c r="AV5" s="183">
        <f>HLOOKUP($AC5,HH!$A$2:$BC$20,V$4+1)</f>
        <v>1</v>
      </c>
      <c r="AW5" s="183">
        <f>HLOOKUP($AC5,HH!$A$2:$BC$20,W$4+1)</f>
        <v>1</v>
      </c>
    </row>
    <row r="6" spans="1:49" s="147" customFormat="1" ht="13.65" customHeight="1" x14ac:dyDescent="0.25">
      <c r="A6" s="184" t="s">
        <v>119</v>
      </c>
      <c r="B6" s="359">
        <v>10.199999999999999</v>
      </c>
      <c r="C6" s="173">
        <f t="shared" si="0"/>
        <v>8</v>
      </c>
      <c r="D6" s="173">
        <f t="shared" ref="D6:D32" si="6">_xlfn.IFS($A$5:$A$33="Andi Grant",ROUND($B$5:$B$33*($D$2/113)-($B$3-$AB$2),0),$A$5:$A$33&lt;&gt;"Andi Grant",ROUND($B$5:$B$33*($D$3/113)-($B$3-$AB$3),0))</f>
        <v>11</v>
      </c>
      <c r="E6" s="174"/>
      <c r="F6" s="175"/>
      <c r="G6" s="174"/>
      <c r="H6" s="174"/>
      <c r="I6" s="174"/>
      <c r="J6" s="174"/>
      <c r="K6" s="174"/>
      <c r="L6" s="174"/>
      <c r="M6" s="174"/>
      <c r="N6" s="134">
        <f t="shared" ref="N6:N33" si="7">SUM(E6:M6)</f>
        <v>0</v>
      </c>
      <c r="O6" s="176"/>
      <c r="P6" s="174"/>
      <c r="Q6" s="174"/>
      <c r="R6" s="174"/>
      <c r="S6" s="174"/>
      <c r="T6" s="174"/>
      <c r="U6" s="174"/>
      <c r="V6" s="174"/>
      <c r="W6" s="176"/>
      <c r="X6" s="177">
        <f t="shared" si="1"/>
        <v>0</v>
      </c>
      <c r="Y6" s="178" t="s">
        <v>20</v>
      </c>
      <c r="Z6" s="179" t="s">
        <v>20</v>
      </c>
      <c r="AA6" s="180">
        <f t="shared" si="4"/>
        <v>0</v>
      </c>
      <c r="AC6" s="354">
        <f t="shared" si="5"/>
        <v>11</v>
      </c>
      <c r="AD6" s="182"/>
      <c r="AE6" s="183">
        <f>HLOOKUP($AC6,HH!$A$2:$BC$20,E$4+1)</f>
        <v>0</v>
      </c>
      <c r="AF6" s="183">
        <f>HLOOKUP($AC6,HH!$A$2:$BC$20,F$4+1)</f>
        <v>1</v>
      </c>
      <c r="AG6" s="183">
        <f>HLOOKUP($AC6,HH!$A$2:$BC$20,G$4+1)</f>
        <v>1</v>
      </c>
      <c r="AH6" s="183">
        <f>HLOOKUP($AC6,HH!$A$2:$BC$20,H$4+1)</f>
        <v>0</v>
      </c>
      <c r="AI6" s="183">
        <f>HLOOKUP($AC6,HH!$A$2:$BC$20,I$4+1)</f>
        <v>1</v>
      </c>
      <c r="AJ6" s="183">
        <f>HLOOKUP($AC6,HH!$A$2:$BC$20,J$4+1)</f>
        <v>1</v>
      </c>
      <c r="AK6" s="183">
        <f>HLOOKUP($AC6,HH!$A$2:$BC$20,K$4+1)</f>
        <v>1</v>
      </c>
      <c r="AL6" s="183">
        <f>HLOOKUP($AC6,HH!$A$2:$BC$20,L$4+1)</f>
        <v>0</v>
      </c>
      <c r="AM6" s="183">
        <f>HLOOKUP($AC6,HH!$A$2:$BC$20,M$4+1)</f>
        <v>1</v>
      </c>
      <c r="AN6" s="183"/>
      <c r="AO6" s="183">
        <f>HLOOKUP($AC6,HH!$A$2:$BC$20,O$4+1)</f>
        <v>1</v>
      </c>
      <c r="AP6" s="183">
        <f>HLOOKUP($AC6,HH!$A$2:$BC$20,P$4+1)</f>
        <v>1</v>
      </c>
      <c r="AQ6" s="183">
        <f>HLOOKUP($AC6,HH!$A$2:$BC$20,Q$4+1)</f>
        <v>0</v>
      </c>
      <c r="AR6" s="183">
        <f>HLOOKUP($AC6,HH!$A$2:$BC$20,R$4+1)</f>
        <v>1</v>
      </c>
      <c r="AS6" s="183">
        <f>HLOOKUP($AC6,HH!$A$2:$BC$20,S$4+1)</f>
        <v>0</v>
      </c>
      <c r="AT6" s="183">
        <f>HLOOKUP($AC6,HH!$A$2:$BC$20,T$4+1)</f>
        <v>0</v>
      </c>
      <c r="AU6" s="183">
        <f>HLOOKUP($AC6,HH!$A$2:$BC$20,U$4+1)</f>
        <v>1</v>
      </c>
      <c r="AV6" s="183">
        <f>HLOOKUP($AC6,HH!$A$2:$BC$20,V$4+1)</f>
        <v>0</v>
      </c>
      <c r="AW6" s="183">
        <f>HLOOKUP($AC6,HH!$A$2:$BC$20,W$4+1)</f>
        <v>1</v>
      </c>
    </row>
    <row r="7" spans="1:49" ht="13.65" customHeight="1" x14ac:dyDescent="0.25">
      <c r="A7" s="185" t="s">
        <v>23</v>
      </c>
      <c r="B7" s="360">
        <v>28.7</v>
      </c>
      <c r="C7" s="173">
        <f t="shared" si="0"/>
        <v>30</v>
      </c>
      <c r="D7" s="173">
        <f t="shared" si="6"/>
        <v>26</v>
      </c>
      <c r="E7" s="174">
        <v>5</v>
      </c>
      <c r="F7" s="175">
        <v>5</v>
      </c>
      <c r="G7" s="174">
        <v>7</v>
      </c>
      <c r="H7" s="174">
        <v>5</v>
      </c>
      <c r="I7" s="174">
        <v>5</v>
      </c>
      <c r="J7" s="174">
        <v>5</v>
      </c>
      <c r="K7" s="174">
        <v>7</v>
      </c>
      <c r="L7" s="174">
        <v>4</v>
      </c>
      <c r="M7" s="174">
        <v>8</v>
      </c>
      <c r="N7" s="134">
        <f t="shared" si="7"/>
        <v>51</v>
      </c>
      <c r="O7" s="176">
        <v>6</v>
      </c>
      <c r="P7" s="174">
        <v>6</v>
      </c>
      <c r="Q7" s="174">
        <v>5</v>
      </c>
      <c r="R7" s="174">
        <v>8</v>
      </c>
      <c r="S7" s="174">
        <v>5</v>
      </c>
      <c r="T7" s="176">
        <v>5</v>
      </c>
      <c r="U7" s="174">
        <v>6</v>
      </c>
      <c r="V7" s="174">
        <v>4</v>
      </c>
      <c r="W7" s="176">
        <v>7</v>
      </c>
      <c r="X7" s="177">
        <f t="shared" si="1"/>
        <v>52</v>
      </c>
      <c r="Y7" s="178">
        <f t="shared" si="2"/>
        <v>103</v>
      </c>
      <c r="Z7" s="179">
        <f t="shared" si="3"/>
        <v>77</v>
      </c>
      <c r="AA7" s="180">
        <f t="shared" si="4"/>
        <v>5</v>
      </c>
      <c r="AC7" s="354">
        <f t="shared" si="5"/>
        <v>26</v>
      </c>
      <c r="AD7" s="182">
        <v>3</v>
      </c>
      <c r="AE7" s="183">
        <f>HLOOKUP($AC7,HH!$A$2:$BC$20,E$4+1)</f>
        <v>1</v>
      </c>
      <c r="AF7" s="183">
        <f>HLOOKUP($AC7,HH!$A$2:$BC$20,F$4+1)</f>
        <v>2</v>
      </c>
      <c r="AG7" s="183">
        <f>HLOOKUP($AC7,HH!$A$2:$BC$20,G$4+1)</f>
        <v>1</v>
      </c>
      <c r="AH7" s="183">
        <f>HLOOKUP($AC7,HH!$A$2:$BC$20,H$4+1)</f>
        <v>1</v>
      </c>
      <c r="AI7" s="183">
        <f>HLOOKUP($AC7,HH!$A$2:$BC$20,I$4+1)</f>
        <v>1</v>
      </c>
      <c r="AJ7" s="183">
        <f>HLOOKUP($AC7,HH!$A$2:$BC$20,J$4+1)</f>
        <v>2</v>
      </c>
      <c r="AK7" s="183">
        <f>HLOOKUP($AC7,HH!$A$2:$BC$20,K$4+1)</f>
        <v>2</v>
      </c>
      <c r="AL7" s="183">
        <f>HLOOKUP($AC7,HH!$A$2:$BC$20,L$4+1)</f>
        <v>1</v>
      </c>
      <c r="AM7" s="183">
        <f>HLOOKUP($AC7,HH!$A$2:$BC$20,M$4+1)</f>
        <v>2</v>
      </c>
      <c r="AN7" s="183"/>
      <c r="AO7" s="183">
        <f>HLOOKUP($AC7,HH!$A$2:$BC$20,O$4+1)</f>
        <v>2</v>
      </c>
      <c r="AP7" s="183">
        <f>HLOOKUP($AC7,HH!$A$2:$BC$20,P$4+1)</f>
        <v>2</v>
      </c>
      <c r="AQ7" s="183">
        <f>HLOOKUP($AC7,HH!$A$2:$BC$20,Q$4+1)</f>
        <v>1</v>
      </c>
      <c r="AR7" s="183">
        <f>HLOOKUP($AC7,HH!$A$2:$BC$20,R$4+1)</f>
        <v>2</v>
      </c>
      <c r="AS7" s="183">
        <f>HLOOKUP($AC7,HH!$A$2:$BC$20,S$4+1)</f>
        <v>1</v>
      </c>
      <c r="AT7" s="183">
        <f>HLOOKUP($AC7,HH!$A$2:$BC$20,T$4+1)</f>
        <v>1</v>
      </c>
      <c r="AU7" s="183">
        <f>HLOOKUP($AC7,HH!$A$2:$BC$20,U$4+1)</f>
        <v>2</v>
      </c>
      <c r="AV7" s="183">
        <f>HLOOKUP($AC7,HH!$A$2:$BC$20,V$4+1)</f>
        <v>1</v>
      </c>
      <c r="AW7" s="183">
        <f>HLOOKUP($AC7,HH!$A$2:$BC$20,W$4+1)</f>
        <v>1</v>
      </c>
    </row>
    <row r="8" spans="1:49" ht="13.65" customHeight="1" x14ac:dyDescent="0.25">
      <c r="A8" s="187" t="s">
        <v>32</v>
      </c>
      <c r="B8" s="360">
        <v>29.7</v>
      </c>
      <c r="C8" s="173">
        <f t="shared" si="0"/>
        <v>31</v>
      </c>
      <c r="D8" s="173">
        <v>0</v>
      </c>
      <c r="E8" s="174">
        <v>8</v>
      </c>
      <c r="F8" s="175">
        <v>5</v>
      </c>
      <c r="G8" s="174">
        <v>6</v>
      </c>
      <c r="H8" s="174">
        <v>5</v>
      </c>
      <c r="I8" s="174">
        <v>6</v>
      </c>
      <c r="J8" s="174">
        <v>5</v>
      </c>
      <c r="K8" s="174">
        <v>7</v>
      </c>
      <c r="L8" s="174">
        <v>3</v>
      </c>
      <c r="M8" s="174">
        <v>8</v>
      </c>
      <c r="N8" s="134">
        <f t="shared" si="7"/>
        <v>53</v>
      </c>
      <c r="O8" s="176">
        <v>5</v>
      </c>
      <c r="P8" s="174">
        <v>7</v>
      </c>
      <c r="Q8" s="174">
        <v>7</v>
      </c>
      <c r="R8" s="174">
        <v>5</v>
      </c>
      <c r="S8" s="174">
        <v>5</v>
      </c>
      <c r="T8" s="174">
        <v>5</v>
      </c>
      <c r="U8" s="174">
        <v>5</v>
      </c>
      <c r="V8" s="174">
        <v>4</v>
      </c>
      <c r="W8" s="176">
        <v>6</v>
      </c>
      <c r="X8" s="177">
        <f t="shared" si="1"/>
        <v>49</v>
      </c>
      <c r="Y8" s="178">
        <f t="shared" si="2"/>
        <v>102</v>
      </c>
      <c r="Z8" s="179">
        <f t="shared" si="3"/>
        <v>71</v>
      </c>
      <c r="AA8" s="180">
        <f t="shared" si="4"/>
        <v>-1</v>
      </c>
      <c r="AC8" s="354">
        <f t="shared" si="5"/>
        <v>31</v>
      </c>
      <c r="AD8" s="182">
        <v>4</v>
      </c>
      <c r="AE8" s="183">
        <f>HLOOKUP($AC8,HH!$A$2:$BC$20,E$4+1)</f>
        <v>1</v>
      </c>
      <c r="AF8" s="183">
        <f>HLOOKUP($AC8,HH!$A$2:$BC$20,F$4+1)</f>
        <v>2</v>
      </c>
      <c r="AG8" s="183">
        <f>HLOOKUP($AC8,HH!$A$2:$BC$20,G$4+1)</f>
        <v>2</v>
      </c>
      <c r="AH8" s="183">
        <f>HLOOKUP($AC8,HH!$A$2:$BC$20,H$4+1)</f>
        <v>2</v>
      </c>
      <c r="AI8" s="183">
        <f>HLOOKUP($AC8,HH!$A$2:$BC$20,I$4+1)</f>
        <v>2</v>
      </c>
      <c r="AJ8" s="183">
        <f>HLOOKUP($AC8,HH!$A$2:$BC$20,J$4+1)</f>
        <v>2</v>
      </c>
      <c r="AK8" s="183">
        <f>HLOOKUP($AC8,HH!$A$2:$BC$20,K$4+1)</f>
        <v>2</v>
      </c>
      <c r="AL8" s="183">
        <f>HLOOKUP($AC8,HH!$A$2:$BC$20,L$4+1)</f>
        <v>1</v>
      </c>
      <c r="AM8" s="183">
        <f>HLOOKUP($AC8,HH!$A$2:$BC$20,M$4+1)</f>
        <v>2</v>
      </c>
      <c r="AN8" s="183"/>
      <c r="AO8" s="183">
        <f>HLOOKUP($AC8,HH!$A$2:$BC$20,O$4+1)</f>
        <v>2</v>
      </c>
      <c r="AP8" s="183">
        <f>HLOOKUP($AC8,HH!$A$2:$BC$20,P$4+1)</f>
        <v>2</v>
      </c>
      <c r="AQ8" s="183">
        <f>HLOOKUP($AC8,HH!$A$2:$BC$20,Q$4+1)</f>
        <v>1</v>
      </c>
      <c r="AR8" s="183">
        <f>HLOOKUP($AC8,HH!$A$2:$BC$20,R$4+1)</f>
        <v>2</v>
      </c>
      <c r="AS8" s="183">
        <f>HLOOKUP($AC8,HH!$A$2:$BC$20,S$4+1)</f>
        <v>1</v>
      </c>
      <c r="AT8" s="183">
        <f>HLOOKUP($AC8,HH!$A$2:$BC$20,T$4+1)</f>
        <v>2</v>
      </c>
      <c r="AU8" s="183">
        <f>HLOOKUP($AC8,HH!$A$2:$BC$20,U$4+1)</f>
        <v>2</v>
      </c>
      <c r="AV8" s="183">
        <f>HLOOKUP($AC8,HH!$A$2:$BC$20,V$4+1)</f>
        <v>1</v>
      </c>
      <c r="AW8" s="183">
        <f>HLOOKUP($AC8,HH!$A$2:$BC$20,W$4+1)</f>
        <v>2</v>
      </c>
    </row>
    <row r="9" spans="1:49" ht="13.65" customHeight="1" x14ac:dyDescent="0.25">
      <c r="A9" s="185" t="s">
        <v>40</v>
      </c>
      <c r="B9" s="360">
        <v>16.399999999999999</v>
      </c>
      <c r="C9" s="173">
        <f t="shared" si="0"/>
        <v>16</v>
      </c>
      <c r="D9" s="173">
        <v>0</v>
      </c>
      <c r="E9" s="174"/>
      <c r="F9" s="175"/>
      <c r="G9" s="174"/>
      <c r="H9" s="174"/>
      <c r="I9" s="174"/>
      <c r="J9" s="174"/>
      <c r="K9" s="174"/>
      <c r="L9" s="174"/>
      <c r="M9" s="174"/>
      <c r="N9" s="134">
        <f t="shared" si="7"/>
        <v>0</v>
      </c>
      <c r="O9" s="176"/>
      <c r="P9" s="174"/>
      <c r="Q9" s="174"/>
      <c r="R9" s="174"/>
      <c r="S9" s="174"/>
      <c r="T9" s="174"/>
      <c r="U9" s="174"/>
      <c r="V9" s="174"/>
      <c r="W9" s="176"/>
      <c r="X9" s="177">
        <f t="shared" si="1"/>
        <v>0</v>
      </c>
      <c r="Y9" s="178" t="s">
        <v>20</v>
      </c>
      <c r="Z9" s="179" t="s">
        <v>20</v>
      </c>
      <c r="AA9" s="180">
        <f t="shared" si="4"/>
        <v>0</v>
      </c>
      <c r="AC9" s="354">
        <f t="shared" si="5"/>
        <v>16</v>
      </c>
      <c r="AD9" s="182"/>
      <c r="AE9" s="183">
        <f>HLOOKUP($AC9,HH!$A$2:$BC$20,E$4+1)</f>
        <v>1</v>
      </c>
      <c r="AF9" s="183">
        <f>HLOOKUP($AC9,HH!$A$2:$BC$20,F$4+1)</f>
        <v>1</v>
      </c>
      <c r="AG9" s="183">
        <f>HLOOKUP($AC9,HH!$A$2:$BC$20,G$4+1)</f>
        <v>1</v>
      </c>
      <c r="AH9" s="183">
        <f>HLOOKUP($AC9,HH!$A$2:$BC$20,H$4+1)</f>
        <v>1</v>
      </c>
      <c r="AI9" s="183">
        <f>HLOOKUP($AC9,HH!$A$2:$BC$20,I$4+1)</f>
        <v>1</v>
      </c>
      <c r="AJ9" s="183">
        <f>HLOOKUP($AC9,HH!$A$2:$BC$20,J$4+1)</f>
        <v>1</v>
      </c>
      <c r="AK9" s="183">
        <f>HLOOKUP($AC9,HH!$A$2:$BC$20,K$4+1)</f>
        <v>1</v>
      </c>
      <c r="AL9" s="183">
        <f>HLOOKUP($AC9,HH!$A$2:$BC$20,L$4+1)</f>
        <v>0</v>
      </c>
      <c r="AM9" s="183">
        <f>HLOOKUP($AC9,HH!$A$2:$BC$20,M$4+1)</f>
        <v>1</v>
      </c>
      <c r="AN9" s="183"/>
      <c r="AO9" s="183">
        <f>HLOOKUP($AC9,HH!$A$2:$BC$20,O$4+1)</f>
        <v>1</v>
      </c>
      <c r="AP9" s="183">
        <f>HLOOKUP($AC9,HH!$A$2:$BC$20,P$4+1)</f>
        <v>1</v>
      </c>
      <c r="AQ9" s="183">
        <f>HLOOKUP($AC9,HH!$A$2:$BC$20,Q$4+1)</f>
        <v>0</v>
      </c>
      <c r="AR9" s="183">
        <f>HLOOKUP($AC9,HH!$A$2:$BC$20,R$4+1)</f>
        <v>1</v>
      </c>
      <c r="AS9" s="183">
        <f>HLOOKUP($AC9,HH!$A$2:$BC$20,S$4+1)</f>
        <v>1</v>
      </c>
      <c r="AT9" s="183">
        <f>HLOOKUP($AC9,HH!$A$2:$BC$20,T$4+1)</f>
        <v>1</v>
      </c>
      <c r="AU9" s="183">
        <f>HLOOKUP($AC9,HH!$A$2:$BC$20,U$4+1)</f>
        <v>1</v>
      </c>
      <c r="AV9" s="183">
        <f>HLOOKUP($AC9,HH!$A$2:$BC$20,V$4+1)</f>
        <v>1</v>
      </c>
      <c r="AW9" s="183">
        <f>HLOOKUP($AC9,HH!$A$2:$BC$20,W$4+1)</f>
        <v>1</v>
      </c>
    </row>
    <row r="10" spans="1:49" ht="13.65" customHeight="1" x14ac:dyDescent="0.25">
      <c r="A10" s="185" t="s">
        <v>29</v>
      </c>
      <c r="B10" s="360">
        <v>13.1</v>
      </c>
      <c r="C10" s="173">
        <f t="shared" si="0"/>
        <v>12</v>
      </c>
      <c r="D10" s="173">
        <v>0</v>
      </c>
      <c r="E10" s="174">
        <v>4</v>
      </c>
      <c r="F10" s="175">
        <v>7</v>
      </c>
      <c r="G10" s="174">
        <v>3</v>
      </c>
      <c r="H10" s="174">
        <v>3</v>
      </c>
      <c r="I10" s="174">
        <v>3</v>
      </c>
      <c r="J10" s="174">
        <v>6</v>
      </c>
      <c r="K10" s="174">
        <v>5</v>
      </c>
      <c r="L10" s="174">
        <v>3</v>
      </c>
      <c r="M10" s="174">
        <v>6</v>
      </c>
      <c r="N10" s="134">
        <f t="shared" si="7"/>
        <v>40</v>
      </c>
      <c r="O10" s="176">
        <v>5</v>
      </c>
      <c r="P10" s="174">
        <v>7</v>
      </c>
      <c r="Q10" s="174">
        <v>3</v>
      </c>
      <c r="R10" s="174">
        <v>5</v>
      </c>
      <c r="S10" s="174">
        <v>5</v>
      </c>
      <c r="T10" s="174">
        <v>4</v>
      </c>
      <c r="U10" s="174">
        <v>4</v>
      </c>
      <c r="V10" s="174">
        <v>4</v>
      </c>
      <c r="W10" s="176">
        <v>6</v>
      </c>
      <c r="X10" s="177">
        <f t="shared" si="1"/>
        <v>43</v>
      </c>
      <c r="Y10" s="178">
        <f t="shared" si="2"/>
        <v>83</v>
      </c>
      <c r="Z10" s="179">
        <f t="shared" si="3"/>
        <v>71</v>
      </c>
      <c r="AA10" s="180">
        <f t="shared" si="4"/>
        <v>-1</v>
      </c>
      <c r="AC10" s="354">
        <f t="shared" si="5"/>
        <v>12</v>
      </c>
      <c r="AD10" s="182">
        <v>2</v>
      </c>
      <c r="AE10" s="183">
        <f>HLOOKUP($AC10,HH!$A$2:$BC$20,E$4+1)</f>
        <v>0</v>
      </c>
      <c r="AF10" s="183">
        <f>HLOOKUP($AC10,HH!$A$2:$BC$20,F$4+1)</f>
        <v>1</v>
      </c>
      <c r="AG10" s="183">
        <f>HLOOKUP($AC10,HH!$A$2:$BC$20,G$4+1)</f>
        <v>1</v>
      </c>
      <c r="AH10" s="183">
        <f>HLOOKUP($AC10,HH!$A$2:$BC$20,H$4+1)</f>
        <v>0</v>
      </c>
      <c r="AI10" s="183">
        <f>HLOOKUP($AC10,HH!$A$2:$BC$20,I$4+1)</f>
        <v>1</v>
      </c>
      <c r="AJ10" s="183">
        <f>HLOOKUP($AC10,HH!$A$2:$BC$20,J$4+1)</f>
        <v>1</v>
      </c>
      <c r="AK10" s="183">
        <f>HLOOKUP($AC10,HH!$A$2:$BC$20,K$4+1)</f>
        <v>1</v>
      </c>
      <c r="AL10" s="183">
        <f>HLOOKUP($AC10,HH!$A$2:$BC$20,L$4+1)</f>
        <v>0</v>
      </c>
      <c r="AM10" s="183">
        <f>HLOOKUP($AC10,HH!$A$2:$BC$20,M$4+1)</f>
        <v>1</v>
      </c>
      <c r="AN10" s="183"/>
      <c r="AO10" s="183">
        <f>HLOOKUP($AC10,HH!$A$2:$BC$20,O$4+1)</f>
        <v>1</v>
      </c>
      <c r="AP10" s="183">
        <f>HLOOKUP($AC10,HH!$A$2:$BC$20,P$4+1)</f>
        <v>1</v>
      </c>
      <c r="AQ10" s="183">
        <f>HLOOKUP($AC10,HH!$A$2:$BC$20,Q$4+1)</f>
        <v>0</v>
      </c>
      <c r="AR10" s="183">
        <f>HLOOKUP($AC10,HH!$A$2:$BC$20,R$4+1)</f>
        <v>1</v>
      </c>
      <c r="AS10" s="183">
        <f>HLOOKUP($AC10,HH!$A$2:$BC$20,S$4+1)</f>
        <v>0</v>
      </c>
      <c r="AT10" s="183">
        <f>HLOOKUP($AC10,HH!$A$2:$BC$20,T$4+1)</f>
        <v>1</v>
      </c>
      <c r="AU10" s="183">
        <f>HLOOKUP($AC10,HH!$A$2:$BC$20,U$4+1)</f>
        <v>1</v>
      </c>
      <c r="AV10" s="183">
        <f>HLOOKUP($AC10,HH!$A$2:$BC$20,V$4+1)</f>
        <v>0</v>
      </c>
      <c r="AW10" s="183">
        <f>HLOOKUP($AC10,HH!$A$2:$BC$20,W$4+1)</f>
        <v>1</v>
      </c>
    </row>
    <row r="11" spans="1:49" ht="13.65" customHeight="1" x14ac:dyDescent="0.25">
      <c r="A11" s="185" t="s">
        <v>38</v>
      </c>
      <c r="B11" s="360">
        <v>19.5</v>
      </c>
      <c r="C11" s="173">
        <v>0</v>
      </c>
      <c r="D11" s="173">
        <v>0</v>
      </c>
      <c r="E11" s="174"/>
      <c r="F11" s="175"/>
      <c r="G11" s="174"/>
      <c r="H11" s="174"/>
      <c r="I11" s="174"/>
      <c r="J11" s="174"/>
      <c r="K11" s="174"/>
      <c r="L11" s="174"/>
      <c r="M11" s="174"/>
      <c r="N11" s="134">
        <f>SUM(E11:M11)</f>
        <v>0</v>
      </c>
      <c r="O11" s="176"/>
      <c r="P11" s="174"/>
      <c r="Q11" s="174"/>
      <c r="R11" s="174"/>
      <c r="S11" s="174"/>
      <c r="T11" s="174"/>
      <c r="U11" s="174"/>
      <c r="V11" s="174"/>
      <c r="W11" s="176"/>
      <c r="X11" s="177">
        <f>SUM(O11:W11)</f>
        <v>0</v>
      </c>
      <c r="Y11" s="178" t="s">
        <v>20</v>
      </c>
      <c r="Z11" s="179" t="s">
        <v>20</v>
      </c>
      <c r="AA11" s="180">
        <f>IF(X11&gt;0,ROUND(Y11-($AC$5:$AC$33+$B$3),0),0)</f>
        <v>0</v>
      </c>
      <c r="AC11" s="354">
        <f>IF(D11&gt;0,D11,C11)</f>
        <v>0</v>
      </c>
      <c r="AD11" s="182"/>
      <c r="AE11" s="183">
        <f>HLOOKUP($AC11,HH!$A$2:$BC$20,E$4+1)</f>
        <v>15</v>
      </c>
      <c r="AF11" s="183">
        <f>HLOOKUP($AC11,HH!$A$2:$BC$20,F$4+1)</f>
        <v>5</v>
      </c>
      <c r="AG11" s="183">
        <f>HLOOKUP($AC11,HH!$A$2:$BC$20,G$4+1)</f>
        <v>9</v>
      </c>
      <c r="AH11" s="183">
        <f>HLOOKUP($AC11,HH!$A$2:$BC$20,H$4+1)</f>
        <v>13</v>
      </c>
      <c r="AI11" s="183">
        <f>HLOOKUP($AC11,HH!$A$2:$BC$20,I$4+1)</f>
        <v>11</v>
      </c>
      <c r="AJ11" s="183">
        <f>HLOOKUP($AC11,HH!$A$2:$BC$20,J$4+1)</f>
        <v>7</v>
      </c>
      <c r="AK11" s="183">
        <f>HLOOKUP($AC11,HH!$A$2:$BC$20,K$4+1)</f>
        <v>3</v>
      </c>
      <c r="AL11" s="183">
        <f>HLOOKUP($AC11,HH!$A$2:$BC$20,L$4+1)</f>
        <v>17</v>
      </c>
      <c r="AM11" s="183">
        <f>HLOOKUP($AC11,HH!$A$2:$BC$20,M$4+1)</f>
        <v>1</v>
      </c>
      <c r="AN11" s="183"/>
      <c r="AO11" s="183">
        <f>HLOOKUP($AC11,HH!$A$2:$BC$20,O$4+1)</f>
        <v>6</v>
      </c>
      <c r="AP11" s="183">
        <f>HLOOKUP($AC11,HH!$A$2:$BC$20,P$4+1)</f>
        <v>2</v>
      </c>
      <c r="AQ11" s="183">
        <f>HLOOKUP($AC11,HH!$A$2:$BC$20,Q$4+1)</f>
        <v>18</v>
      </c>
      <c r="AR11" s="183">
        <f>HLOOKUP($AC11,HH!$A$2:$BC$20,R$4+1)</f>
        <v>8</v>
      </c>
      <c r="AS11" s="183">
        <f>HLOOKUP($AC11,HH!$A$2:$BC$20,S$4+1)</f>
        <v>16</v>
      </c>
      <c r="AT11" s="183">
        <f>HLOOKUP($AC11,HH!$A$2:$BC$20,T$4+1)</f>
        <v>12</v>
      </c>
      <c r="AU11" s="183">
        <f>HLOOKUP($AC11,HH!$A$2:$BC$20,U$4+1)</f>
        <v>4</v>
      </c>
      <c r="AV11" s="183">
        <f>HLOOKUP($AC11,HH!$A$2:$BC$20,V$4+1)</f>
        <v>14</v>
      </c>
      <c r="AW11" s="183">
        <f>HLOOKUP($AC11,HH!$A$2:$BC$20,W$4+1)</f>
        <v>10</v>
      </c>
    </row>
    <row r="12" spans="1:49" ht="13.65" customHeight="1" x14ac:dyDescent="0.25">
      <c r="A12" s="185" t="s">
        <v>27</v>
      </c>
      <c r="B12" s="360">
        <v>26.7</v>
      </c>
      <c r="C12" s="173">
        <f t="shared" si="0"/>
        <v>28</v>
      </c>
      <c r="D12" s="173">
        <f t="shared" si="6"/>
        <v>24</v>
      </c>
      <c r="E12" s="174">
        <v>7</v>
      </c>
      <c r="F12" s="175">
        <v>9</v>
      </c>
      <c r="G12" s="174">
        <v>6</v>
      </c>
      <c r="H12" s="174">
        <v>5</v>
      </c>
      <c r="I12" s="174">
        <v>6</v>
      </c>
      <c r="J12" s="174">
        <v>7</v>
      </c>
      <c r="K12" s="174">
        <v>6</v>
      </c>
      <c r="L12" s="174">
        <v>4</v>
      </c>
      <c r="M12" s="174">
        <v>6</v>
      </c>
      <c r="N12" s="134">
        <f t="shared" si="7"/>
        <v>56</v>
      </c>
      <c r="O12" s="176">
        <v>5</v>
      </c>
      <c r="P12" s="174">
        <v>10</v>
      </c>
      <c r="Q12" s="174">
        <v>6</v>
      </c>
      <c r="R12" s="174">
        <v>9</v>
      </c>
      <c r="S12" s="174">
        <v>6</v>
      </c>
      <c r="T12" s="174">
        <v>5</v>
      </c>
      <c r="U12" s="174">
        <v>5</v>
      </c>
      <c r="V12" s="174">
        <v>4</v>
      </c>
      <c r="W12" s="176">
        <v>7</v>
      </c>
      <c r="X12" s="177">
        <f t="shared" si="1"/>
        <v>57</v>
      </c>
      <c r="Y12" s="178">
        <f t="shared" si="2"/>
        <v>113</v>
      </c>
      <c r="Z12" s="179">
        <f t="shared" si="3"/>
        <v>89</v>
      </c>
      <c r="AA12" s="180">
        <f t="shared" si="4"/>
        <v>17</v>
      </c>
      <c r="AC12" s="354">
        <f t="shared" si="5"/>
        <v>24</v>
      </c>
      <c r="AD12" s="182">
        <v>3</v>
      </c>
      <c r="AE12" s="183">
        <f>HLOOKUP($AC12,HH!$A$2:$BC$20,E$4+1)</f>
        <v>1</v>
      </c>
      <c r="AF12" s="183">
        <f>HLOOKUP($AC12,HH!$A$2:$BC$20,F$4+1)</f>
        <v>2</v>
      </c>
      <c r="AG12" s="183">
        <f>HLOOKUP($AC12,HH!$A$2:$BC$20,G$4+1)</f>
        <v>1</v>
      </c>
      <c r="AH12" s="183">
        <f>HLOOKUP($AC12,HH!$A$2:$BC$20,H$4+1)</f>
        <v>1</v>
      </c>
      <c r="AI12" s="183">
        <f>HLOOKUP($AC12,HH!$A$2:$BC$20,I$4+1)</f>
        <v>1</v>
      </c>
      <c r="AJ12" s="183">
        <f>HLOOKUP($AC12,HH!$A$2:$BC$20,J$4+1)</f>
        <v>1</v>
      </c>
      <c r="AK12" s="183">
        <f>HLOOKUP($AC12,HH!$A$2:$BC$20,K$4+1)</f>
        <v>2</v>
      </c>
      <c r="AL12" s="183">
        <f>HLOOKUP($AC12,HH!$A$2:$BC$20,L$4+1)</f>
        <v>1</v>
      </c>
      <c r="AM12" s="183">
        <f>HLOOKUP($AC12,HH!$A$2:$BC$20,M$4+1)</f>
        <v>2</v>
      </c>
      <c r="AN12" s="183"/>
      <c r="AO12" s="183">
        <f>HLOOKUP($AC12,HH!$A$2:$BC$20,O$4+1)</f>
        <v>2</v>
      </c>
      <c r="AP12" s="183">
        <f>HLOOKUP($AC12,HH!$A$2:$BC$20,P$4+1)</f>
        <v>2</v>
      </c>
      <c r="AQ12" s="183">
        <f>HLOOKUP($AC12,HH!$A$2:$BC$20,Q$4+1)</f>
        <v>1</v>
      </c>
      <c r="AR12" s="183">
        <f>HLOOKUP($AC12,HH!$A$2:$BC$20,R$4+1)</f>
        <v>1</v>
      </c>
      <c r="AS12" s="183">
        <f>HLOOKUP($AC12,HH!$A$2:$BC$20,S$4+1)</f>
        <v>1</v>
      </c>
      <c r="AT12" s="183">
        <f>HLOOKUP($AC12,HH!$A$2:$BC$20,T$4+1)</f>
        <v>1</v>
      </c>
      <c r="AU12" s="183">
        <f>HLOOKUP($AC12,HH!$A$2:$BC$20,U$4+1)</f>
        <v>2</v>
      </c>
      <c r="AV12" s="183">
        <f>HLOOKUP($AC12,HH!$A$2:$BC$20,V$4+1)</f>
        <v>1</v>
      </c>
      <c r="AW12" s="183">
        <f>HLOOKUP($AC12,HH!$A$2:$BC$20,W$4+1)</f>
        <v>1</v>
      </c>
    </row>
    <row r="13" spans="1:49" ht="13.65" customHeight="1" x14ac:dyDescent="0.25">
      <c r="A13" s="187" t="s">
        <v>46</v>
      </c>
      <c r="B13" s="360">
        <v>12.2</v>
      </c>
      <c r="C13" s="173">
        <f t="shared" si="0"/>
        <v>11</v>
      </c>
      <c r="D13" s="173">
        <v>0</v>
      </c>
      <c r="E13" s="174"/>
      <c r="F13" s="175"/>
      <c r="G13" s="174"/>
      <c r="H13" s="174"/>
      <c r="I13" s="174"/>
      <c r="J13" s="174"/>
      <c r="K13" s="174"/>
      <c r="L13" s="174"/>
      <c r="M13" s="174"/>
      <c r="N13" s="134">
        <f t="shared" si="7"/>
        <v>0</v>
      </c>
      <c r="O13" s="176"/>
      <c r="P13" s="174"/>
      <c r="Q13" s="174"/>
      <c r="R13" s="174"/>
      <c r="S13" s="174"/>
      <c r="T13" s="174"/>
      <c r="U13" s="174"/>
      <c r="V13" s="174"/>
      <c r="W13" s="176"/>
      <c r="X13" s="177">
        <f t="shared" si="1"/>
        <v>0</v>
      </c>
      <c r="Y13" s="178" t="s">
        <v>20</v>
      </c>
      <c r="Z13" s="179" t="s">
        <v>20</v>
      </c>
      <c r="AA13" s="180">
        <f t="shared" si="4"/>
        <v>0</v>
      </c>
      <c r="AC13" s="354">
        <f t="shared" si="5"/>
        <v>11</v>
      </c>
      <c r="AD13" s="182"/>
      <c r="AE13" s="183">
        <f>HLOOKUP($AC13,HH!$A$2:$BC$20,E$4+1)</f>
        <v>0</v>
      </c>
      <c r="AF13" s="183">
        <f>HLOOKUP($AC13,HH!$A$2:$BC$20,F$4+1)</f>
        <v>1</v>
      </c>
      <c r="AG13" s="183">
        <f>HLOOKUP($AC13,HH!$A$2:$BC$20,G$4+1)</f>
        <v>1</v>
      </c>
      <c r="AH13" s="183">
        <f>HLOOKUP($AC13,HH!$A$2:$BC$20,H$4+1)</f>
        <v>0</v>
      </c>
      <c r="AI13" s="183">
        <f>HLOOKUP($AC13,HH!$A$2:$BC$20,I$4+1)</f>
        <v>1</v>
      </c>
      <c r="AJ13" s="183">
        <f>HLOOKUP($AC13,HH!$A$2:$BC$20,J$4+1)</f>
        <v>1</v>
      </c>
      <c r="AK13" s="183">
        <f>HLOOKUP($AC13,HH!$A$2:$BC$20,K$4+1)</f>
        <v>1</v>
      </c>
      <c r="AL13" s="183">
        <f>HLOOKUP($AC13,HH!$A$2:$BC$20,L$4+1)</f>
        <v>0</v>
      </c>
      <c r="AM13" s="183">
        <f>HLOOKUP($AC13,HH!$A$2:$BC$20,M$4+1)</f>
        <v>1</v>
      </c>
      <c r="AN13" s="183"/>
      <c r="AO13" s="183">
        <f>HLOOKUP($AC13,HH!$A$2:$BC$20,O$4+1)</f>
        <v>1</v>
      </c>
      <c r="AP13" s="183">
        <f>HLOOKUP($AC13,HH!$A$2:$BC$20,P$4+1)</f>
        <v>1</v>
      </c>
      <c r="AQ13" s="183">
        <f>HLOOKUP($AC13,HH!$A$2:$BC$20,Q$4+1)</f>
        <v>0</v>
      </c>
      <c r="AR13" s="183">
        <f>HLOOKUP($AC13,HH!$A$2:$BC$20,R$4+1)</f>
        <v>1</v>
      </c>
      <c r="AS13" s="183">
        <f>HLOOKUP($AC13,HH!$A$2:$BC$20,S$4+1)</f>
        <v>0</v>
      </c>
      <c r="AT13" s="183">
        <f>HLOOKUP($AC13,HH!$A$2:$BC$20,T$4+1)</f>
        <v>0</v>
      </c>
      <c r="AU13" s="183">
        <f>HLOOKUP($AC13,HH!$A$2:$BC$20,U$4+1)</f>
        <v>1</v>
      </c>
      <c r="AV13" s="183">
        <f>HLOOKUP($AC13,HH!$A$2:$BC$20,V$4+1)</f>
        <v>0</v>
      </c>
      <c r="AW13" s="183">
        <f>HLOOKUP($AC13,HH!$A$2:$BC$20,W$4+1)</f>
        <v>1</v>
      </c>
    </row>
    <row r="14" spans="1:49" ht="13.65" customHeight="1" x14ac:dyDescent="0.25">
      <c r="A14" s="185" t="s">
        <v>44</v>
      </c>
      <c r="B14" s="360">
        <v>47.8</v>
      </c>
      <c r="C14" s="173">
        <f t="shared" si="0"/>
        <v>52</v>
      </c>
      <c r="D14" s="173">
        <f t="shared" si="6"/>
        <v>47</v>
      </c>
      <c r="E14" s="174"/>
      <c r="F14" s="175"/>
      <c r="G14" s="174"/>
      <c r="H14" s="174"/>
      <c r="I14" s="174"/>
      <c r="J14" s="174"/>
      <c r="K14" s="174"/>
      <c r="L14" s="174"/>
      <c r="M14" s="174"/>
      <c r="N14" s="134">
        <f t="shared" si="7"/>
        <v>0</v>
      </c>
      <c r="O14" s="176"/>
      <c r="P14" s="174"/>
      <c r="Q14" s="174"/>
      <c r="R14" s="174"/>
      <c r="S14" s="174"/>
      <c r="T14" s="174"/>
      <c r="U14" s="174"/>
      <c r="V14" s="174"/>
      <c r="W14" s="176"/>
      <c r="X14" s="177">
        <f t="shared" si="1"/>
        <v>0</v>
      </c>
      <c r="Y14" s="178" t="s">
        <v>20</v>
      </c>
      <c r="Z14" s="179" t="str">
        <f t="shared" si="3"/>
        <v/>
      </c>
      <c r="AA14" s="180">
        <f t="shared" si="4"/>
        <v>0</v>
      </c>
      <c r="AC14" s="354">
        <f t="shared" si="5"/>
        <v>47</v>
      </c>
      <c r="AD14" s="182"/>
      <c r="AE14" s="183">
        <f>HLOOKUP($AC14,HH!$A$2:$BC$20,E$4+1)</f>
        <v>2</v>
      </c>
      <c r="AF14" s="183">
        <f>HLOOKUP($AC14,HH!$A$2:$BC$20,F$4+1)</f>
        <v>3</v>
      </c>
      <c r="AG14" s="183">
        <f>HLOOKUP($AC14,HH!$A$2:$BC$20,G$4+1)</f>
        <v>3</v>
      </c>
      <c r="AH14" s="183">
        <f>HLOOKUP($AC14,HH!$A$2:$BC$20,H$4+1)</f>
        <v>2</v>
      </c>
      <c r="AI14" s="183">
        <f>HLOOKUP($AC14,HH!$A$2:$BC$20,I$4+1)</f>
        <v>3</v>
      </c>
      <c r="AJ14" s="183">
        <f>HLOOKUP($AC14,HH!$A$2:$BC$20,J$4+1)</f>
        <v>3</v>
      </c>
      <c r="AK14" s="183">
        <f>HLOOKUP($AC14,HH!$A$2:$BC$20,K$4+1)</f>
        <v>3</v>
      </c>
      <c r="AL14" s="183">
        <f>HLOOKUP($AC14,HH!$A$2:$BC$20,L$4+1)</f>
        <v>2</v>
      </c>
      <c r="AM14" s="183">
        <f>HLOOKUP($AC14,HH!$A$2:$BC$20,M$4+1)</f>
        <v>3</v>
      </c>
      <c r="AN14" s="183"/>
      <c r="AO14" s="183">
        <f>HLOOKUP($AC14,HH!$A$2:$BC$20,O$4+1)</f>
        <v>3</v>
      </c>
      <c r="AP14" s="183">
        <f>HLOOKUP($AC14,HH!$A$2:$BC$20,P$4+1)</f>
        <v>3</v>
      </c>
      <c r="AQ14" s="183">
        <f>HLOOKUP($AC14,HH!$A$2:$BC$20,Q$4+1)</f>
        <v>2</v>
      </c>
      <c r="AR14" s="183">
        <f>HLOOKUP($AC14,HH!$A$2:$BC$20,R$4+1)</f>
        <v>3</v>
      </c>
      <c r="AS14" s="183">
        <f>HLOOKUP($AC14,HH!$A$2:$BC$20,S$4+1)</f>
        <v>2</v>
      </c>
      <c r="AT14" s="183">
        <f>HLOOKUP($AC14,HH!$A$2:$BC$20,T$4+1)</f>
        <v>2</v>
      </c>
      <c r="AU14" s="183">
        <f>HLOOKUP($AC14,HH!$A$2:$BC$20,U$4+1)</f>
        <v>3</v>
      </c>
      <c r="AV14" s="183">
        <f>HLOOKUP($AC14,HH!$A$2:$BC$20,V$4+1)</f>
        <v>2</v>
      </c>
      <c r="AW14" s="183">
        <f>HLOOKUP($AC14,HH!$A$2:$BC$20,W$4+1)</f>
        <v>3</v>
      </c>
    </row>
    <row r="15" spans="1:49" ht="13.65" customHeight="1" x14ac:dyDescent="0.25">
      <c r="A15" s="185" t="s">
        <v>24</v>
      </c>
      <c r="B15" s="360">
        <v>21.8</v>
      </c>
      <c r="C15" s="173">
        <f t="shared" si="0"/>
        <v>22</v>
      </c>
      <c r="D15" s="173">
        <v>0</v>
      </c>
      <c r="E15" s="174"/>
      <c r="F15" s="175"/>
      <c r="G15" s="174"/>
      <c r="H15" s="174"/>
      <c r="I15" s="174"/>
      <c r="J15" s="174"/>
      <c r="K15" s="174"/>
      <c r="L15" s="174"/>
      <c r="M15" s="174"/>
      <c r="N15" s="134">
        <f t="shared" si="7"/>
        <v>0</v>
      </c>
      <c r="O15" s="176"/>
      <c r="P15" s="174"/>
      <c r="Q15" s="174"/>
      <c r="R15" s="174"/>
      <c r="S15" s="174"/>
      <c r="T15" s="174"/>
      <c r="U15" s="174"/>
      <c r="V15" s="174"/>
      <c r="W15" s="176"/>
      <c r="X15" s="177">
        <f t="shared" si="1"/>
        <v>0</v>
      </c>
      <c r="Y15" s="178" t="s">
        <v>20</v>
      </c>
      <c r="Z15" s="179" t="s">
        <v>20</v>
      </c>
      <c r="AA15" s="180">
        <f t="shared" si="4"/>
        <v>0</v>
      </c>
      <c r="AC15" s="354">
        <f t="shared" si="5"/>
        <v>22</v>
      </c>
      <c r="AD15" s="182"/>
      <c r="AE15" s="183">
        <f>HLOOKUP($AC15,HH!$A$2:$BC$20,E$4+1)</f>
        <v>1</v>
      </c>
      <c r="AF15" s="183">
        <f>HLOOKUP($AC15,HH!$A$2:$BC$20,F$4+1)</f>
        <v>1</v>
      </c>
      <c r="AG15" s="183">
        <f>HLOOKUP($AC15,HH!$A$2:$BC$20,G$4+1)</f>
        <v>1</v>
      </c>
      <c r="AH15" s="183">
        <f>HLOOKUP($AC15,HH!$A$2:$BC$20,H$4+1)</f>
        <v>1</v>
      </c>
      <c r="AI15" s="183">
        <f>HLOOKUP($AC15,HH!$A$2:$BC$20,I$4+1)</f>
        <v>1</v>
      </c>
      <c r="AJ15" s="183">
        <f>HLOOKUP($AC15,HH!$A$2:$BC$20,J$4+1)</f>
        <v>1</v>
      </c>
      <c r="AK15" s="183">
        <f>HLOOKUP($AC15,HH!$A$2:$BC$20,K$4+1)</f>
        <v>2</v>
      </c>
      <c r="AL15" s="183">
        <f>HLOOKUP($AC15,HH!$A$2:$BC$20,L$4+1)</f>
        <v>1</v>
      </c>
      <c r="AM15" s="183">
        <f>HLOOKUP($AC15,HH!$A$2:$BC$20,M$4+1)</f>
        <v>2</v>
      </c>
      <c r="AN15" s="183"/>
      <c r="AO15" s="183">
        <f>HLOOKUP($AC15,HH!$A$2:$BC$20,O$4+1)</f>
        <v>1</v>
      </c>
      <c r="AP15" s="183">
        <f>HLOOKUP($AC15,HH!$A$2:$BC$20,P$4+1)</f>
        <v>2</v>
      </c>
      <c r="AQ15" s="183">
        <f>HLOOKUP($AC15,HH!$A$2:$BC$20,Q$4+1)</f>
        <v>1</v>
      </c>
      <c r="AR15" s="183">
        <f>HLOOKUP($AC15,HH!$A$2:$BC$20,R$4+1)</f>
        <v>1</v>
      </c>
      <c r="AS15" s="183">
        <f>HLOOKUP($AC15,HH!$A$2:$BC$20,S$4+1)</f>
        <v>1</v>
      </c>
      <c r="AT15" s="183">
        <f>HLOOKUP($AC15,HH!$A$2:$BC$20,T$4+1)</f>
        <v>1</v>
      </c>
      <c r="AU15" s="183">
        <f>HLOOKUP($AC15,HH!$A$2:$BC$20,U$4+1)</f>
        <v>2</v>
      </c>
      <c r="AV15" s="183">
        <f>HLOOKUP($AC15,HH!$A$2:$BC$20,V$4+1)</f>
        <v>1</v>
      </c>
      <c r="AW15" s="183">
        <f>HLOOKUP($AC15,HH!$A$2:$BC$20,W$4+1)</f>
        <v>1</v>
      </c>
    </row>
    <row r="16" spans="1:49" ht="13.65" customHeight="1" x14ac:dyDescent="0.25">
      <c r="A16" s="185" t="s">
        <v>28</v>
      </c>
      <c r="B16" s="360">
        <v>14.7</v>
      </c>
      <c r="C16" s="173">
        <f t="shared" si="0"/>
        <v>14</v>
      </c>
      <c r="D16" s="173">
        <v>0</v>
      </c>
      <c r="E16" s="174">
        <v>4</v>
      </c>
      <c r="F16" s="175">
        <v>5</v>
      </c>
      <c r="G16" s="174">
        <v>4</v>
      </c>
      <c r="H16" s="174">
        <v>5</v>
      </c>
      <c r="I16" s="174">
        <v>4</v>
      </c>
      <c r="J16" s="174">
        <v>5</v>
      </c>
      <c r="K16" s="174">
        <v>7</v>
      </c>
      <c r="L16" s="174">
        <v>4</v>
      </c>
      <c r="M16" s="174">
        <v>5</v>
      </c>
      <c r="N16" s="134">
        <f>SUM(E16:M16)</f>
        <v>43</v>
      </c>
      <c r="O16" s="176">
        <v>4</v>
      </c>
      <c r="P16" s="174">
        <v>7</v>
      </c>
      <c r="Q16" s="174">
        <v>4</v>
      </c>
      <c r="R16" s="174">
        <v>8</v>
      </c>
      <c r="S16" s="174">
        <v>5</v>
      </c>
      <c r="T16" s="174">
        <v>5</v>
      </c>
      <c r="U16" s="174">
        <v>9</v>
      </c>
      <c r="V16" s="174">
        <v>3</v>
      </c>
      <c r="W16" s="176">
        <v>5</v>
      </c>
      <c r="X16" s="177">
        <f>SUM(O16:W16)</f>
        <v>50</v>
      </c>
      <c r="Y16" s="178">
        <f>SUM(N16+X16)</f>
        <v>93</v>
      </c>
      <c r="Z16" s="179">
        <f>IF(AC16&lt;37,(SUM(ROUND(Y16-AC16,0))),"")</f>
        <v>79</v>
      </c>
      <c r="AA16" s="180">
        <f>IF(X16&gt;0,ROUND(Y16-($AC$5:$AC$33+$B$3),0),0)</f>
        <v>7</v>
      </c>
      <c r="AC16" s="354">
        <f t="shared" si="5"/>
        <v>14</v>
      </c>
      <c r="AD16" s="182">
        <v>1</v>
      </c>
      <c r="AE16" s="183">
        <f>HLOOKUP($AC16,HH!$A$2:$BC$20,E$4+1)</f>
        <v>0</v>
      </c>
      <c r="AF16" s="183">
        <f>HLOOKUP($AC16,HH!$A$2:$BC$20,F$4+1)</f>
        <v>1</v>
      </c>
      <c r="AG16" s="183">
        <f>HLOOKUP($AC16,HH!$A$2:$BC$20,G$4+1)</f>
        <v>1</v>
      </c>
      <c r="AH16" s="183">
        <f>HLOOKUP($AC16,HH!$A$2:$BC$20,H$4+1)</f>
        <v>1</v>
      </c>
      <c r="AI16" s="183">
        <f>HLOOKUP($AC16,HH!$A$2:$BC$20,I$4+1)</f>
        <v>1</v>
      </c>
      <c r="AJ16" s="183">
        <f>HLOOKUP($AC16,HH!$A$2:$BC$20,J$4+1)</f>
        <v>1</v>
      </c>
      <c r="AK16" s="183">
        <f>HLOOKUP($AC16,HH!$A$2:$BC$20,K$4+1)</f>
        <v>1</v>
      </c>
      <c r="AL16" s="183">
        <f>HLOOKUP($AC16,HH!$A$2:$BC$20,L$4+1)</f>
        <v>0</v>
      </c>
      <c r="AM16" s="183">
        <f>HLOOKUP($AC16,HH!$A$2:$BC$20,M$4+1)</f>
        <v>1</v>
      </c>
      <c r="AN16" s="183"/>
      <c r="AO16" s="183">
        <f>HLOOKUP($AC16,HH!$A$2:$BC$20,O$4+1)</f>
        <v>1</v>
      </c>
      <c r="AP16" s="183">
        <f>HLOOKUP($AC16,HH!$A$2:$BC$20,P$4+1)</f>
        <v>1</v>
      </c>
      <c r="AQ16" s="183">
        <f>HLOOKUP($AC16,HH!$A$2:$BC$20,Q$4+1)</f>
        <v>0</v>
      </c>
      <c r="AR16" s="183">
        <f>HLOOKUP($AC16,HH!$A$2:$BC$20,R$4+1)</f>
        <v>1</v>
      </c>
      <c r="AS16" s="183">
        <f>HLOOKUP($AC16,HH!$A$2:$BC$20,S$4+1)</f>
        <v>0</v>
      </c>
      <c r="AT16" s="183">
        <f>HLOOKUP($AC16,HH!$A$2:$BC$20,T$4+1)</f>
        <v>1</v>
      </c>
      <c r="AU16" s="183">
        <f>HLOOKUP($AC16,HH!$A$2:$BC$20,U$4+1)</f>
        <v>1</v>
      </c>
      <c r="AV16" s="183">
        <f>HLOOKUP($AC16,HH!$A$2:$BC$20,V$4+1)</f>
        <v>1</v>
      </c>
      <c r="AW16" s="183">
        <f>HLOOKUP($AC16,HH!$A$2:$BC$20,W$4+1)</f>
        <v>1</v>
      </c>
    </row>
    <row r="17" spans="1:49" ht="13.65" customHeight="1" x14ac:dyDescent="0.25">
      <c r="A17" s="187" t="s">
        <v>34</v>
      </c>
      <c r="B17" s="360">
        <v>23</v>
      </c>
      <c r="C17" s="173">
        <f t="shared" si="0"/>
        <v>23</v>
      </c>
      <c r="D17" s="173">
        <f t="shared" si="6"/>
        <v>20</v>
      </c>
      <c r="E17" s="174"/>
      <c r="F17" s="175"/>
      <c r="G17" s="174"/>
      <c r="H17" s="174"/>
      <c r="I17" s="174"/>
      <c r="J17" s="174"/>
      <c r="K17" s="174"/>
      <c r="L17" s="174"/>
      <c r="M17" s="174"/>
      <c r="N17" s="134">
        <f t="shared" si="7"/>
        <v>0</v>
      </c>
      <c r="O17" s="176"/>
      <c r="P17" s="174"/>
      <c r="Q17" s="174"/>
      <c r="R17" s="174"/>
      <c r="S17" s="174"/>
      <c r="T17" s="174"/>
      <c r="U17" s="174"/>
      <c r="V17" s="174"/>
      <c r="W17" s="176"/>
      <c r="X17" s="177">
        <f t="shared" si="1"/>
        <v>0</v>
      </c>
      <c r="Y17" s="178" t="s">
        <v>20</v>
      </c>
      <c r="Z17" s="179" t="s">
        <v>20</v>
      </c>
      <c r="AA17" s="180">
        <f t="shared" si="4"/>
        <v>0</v>
      </c>
      <c r="AC17" s="354">
        <f t="shared" si="5"/>
        <v>20</v>
      </c>
      <c r="AD17" s="182"/>
      <c r="AE17" s="183">
        <f>HLOOKUP($AC17,HH!$A$2:$BC$20,E$4+1)</f>
        <v>1</v>
      </c>
      <c r="AF17" s="183">
        <f>HLOOKUP($AC17,HH!$A$2:$BC$20,F$4+1)</f>
        <v>1</v>
      </c>
      <c r="AG17" s="183">
        <f>HLOOKUP($AC17,HH!$A$2:$BC$20,G$4+1)</f>
        <v>1</v>
      </c>
      <c r="AH17" s="183">
        <f>HLOOKUP($AC17,HH!$A$2:$BC$20,H$4+1)</f>
        <v>1</v>
      </c>
      <c r="AI17" s="183">
        <f>HLOOKUP($AC17,HH!$A$2:$BC$20,I$4+1)</f>
        <v>1</v>
      </c>
      <c r="AJ17" s="183">
        <f>HLOOKUP($AC17,HH!$A$2:$BC$20,J$4+1)</f>
        <v>1</v>
      </c>
      <c r="AK17" s="183">
        <f>HLOOKUP($AC17,HH!$A$2:$BC$20,K$4+1)</f>
        <v>1</v>
      </c>
      <c r="AL17" s="183">
        <f>HLOOKUP($AC17,HH!$A$2:$BC$20,L$4+1)</f>
        <v>1</v>
      </c>
      <c r="AM17" s="183">
        <f>HLOOKUP($AC17,HH!$A$2:$BC$20,M$4+1)</f>
        <v>2</v>
      </c>
      <c r="AN17" s="183"/>
      <c r="AO17" s="183">
        <f>HLOOKUP($AC17,HH!$A$2:$BC$20,O$4+1)</f>
        <v>1</v>
      </c>
      <c r="AP17" s="183">
        <f>HLOOKUP($AC17,HH!$A$2:$BC$20,P$4+1)</f>
        <v>2</v>
      </c>
      <c r="AQ17" s="183">
        <f>HLOOKUP($AC17,HH!$A$2:$BC$20,Q$4+1)</f>
        <v>1</v>
      </c>
      <c r="AR17" s="183">
        <f>HLOOKUP($AC17,HH!$A$2:$BC$20,R$4+1)</f>
        <v>1</v>
      </c>
      <c r="AS17" s="183">
        <f>HLOOKUP($AC17,HH!$A$2:$BC$20,S$4+1)</f>
        <v>1</v>
      </c>
      <c r="AT17" s="183">
        <f>HLOOKUP($AC17,HH!$A$2:$BC$20,T$4+1)</f>
        <v>1</v>
      </c>
      <c r="AU17" s="183">
        <f>HLOOKUP($AC17,HH!$A$2:$BC$20,U$4+1)</f>
        <v>1</v>
      </c>
      <c r="AV17" s="183">
        <f>HLOOKUP($AC17,HH!$A$2:$BC$20,V$4+1)</f>
        <v>1</v>
      </c>
      <c r="AW17" s="183">
        <f>HLOOKUP($AC17,HH!$A$2:$BC$20,W$4+1)</f>
        <v>1</v>
      </c>
    </row>
    <row r="18" spans="1:49" ht="13.65" customHeight="1" x14ac:dyDescent="0.25">
      <c r="A18" s="188" t="s">
        <v>45</v>
      </c>
      <c r="B18" s="360">
        <v>14.4</v>
      </c>
      <c r="C18" s="173">
        <f t="shared" si="0"/>
        <v>14</v>
      </c>
      <c r="D18" s="173">
        <v>0</v>
      </c>
      <c r="E18" s="174"/>
      <c r="F18" s="175"/>
      <c r="G18" s="174"/>
      <c r="H18" s="174"/>
      <c r="I18" s="174"/>
      <c r="J18" s="174"/>
      <c r="K18" s="174"/>
      <c r="L18" s="174"/>
      <c r="M18" s="174"/>
      <c r="N18" s="134">
        <f t="shared" si="7"/>
        <v>0</v>
      </c>
      <c r="O18" s="176"/>
      <c r="P18" s="174"/>
      <c r="Q18" s="174"/>
      <c r="R18" s="174"/>
      <c r="S18" s="174"/>
      <c r="T18" s="174"/>
      <c r="U18" s="174"/>
      <c r="V18" s="174"/>
      <c r="W18" s="176"/>
      <c r="X18" s="177">
        <f t="shared" si="1"/>
        <v>0</v>
      </c>
      <c r="Y18" s="178" t="s">
        <v>20</v>
      </c>
      <c r="Z18" s="179" t="s">
        <v>20</v>
      </c>
      <c r="AA18" s="180">
        <f t="shared" si="4"/>
        <v>0</v>
      </c>
      <c r="AC18" s="354">
        <f t="shared" si="5"/>
        <v>14</v>
      </c>
      <c r="AD18" s="182"/>
      <c r="AE18" s="183">
        <f>HLOOKUP($AC18,HH!$A$2:$BC$20,E$4+1)</f>
        <v>0</v>
      </c>
      <c r="AF18" s="183">
        <f>HLOOKUP($AC18,HH!$A$2:$BC$20,F$4+1)</f>
        <v>1</v>
      </c>
      <c r="AG18" s="183">
        <f>HLOOKUP($AC18,HH!$A$2:$BC$20,G$4+1)</f>
        <v>1</v>
      </c>
      <c r="AH18" s="183">
        <f>HLOOKUP($AC18,HH!$A$2:$BC$20,H$4+1)</f>
        <v>1</v>
      </c>
      <c r="AI18" s="183">
        <f>HLOOKUP($AC18,HH!$A$2:$BC$20,I$4+1)</f>
        <v>1</v>
      </c>
      <c r="AJ18" s="183">
        <f>HLOOKUP($AC18,HH!$A$2:$BC$20,J$4+1)</f>
        <v>1</v>
      </c>
      <c r="AK18" s="183">
        <f>HLOOKUP($AC18,HH!$A$2:$BC$20,K$4+1)</f>
        <v>1</v>
      </c>
      <c r="AL18" s="183">
        <f>HLOOKUP($AC18,HH!$A$2:$BC$20,L$4+1)</f>
        <v>0</v>
      </c>
      <c r="AM18" s="183">
        <f>HLOOKUP($AC18,HH!$A$2:$BC$20,M$4+1)</f>
        <v>1</v>
      </c>
      <c r="AN18" s="183"/>
      <c r="AO18" s="183">
        <f>HLOOKUP($AC18,HH!$A$2:$BC$20,O$4+1)</f>
        <v>1</v>
      </c>
      <c r="AP18" s="183">
        <f>HLOOKUP($AC18,HH!$A$2:$BC$20,P$4+1)</f>
        <v>1</v>
      </c>
      <c r="AQ18" s="183">
        <f>HLOOKUP($AC18,HH!$A$2:$BC$20,Q$4+1)</f>
        <v>0</v>
      </c>
      <c r="AR18" s="183">
        <f>HLOOKUP($AC18,HH!$A$2:$BC$20,R$4+1)</f>
        <v>1</v>
      </c>
      <c r="AS18" s="183">
        <f>HLOOKUP($AC18,HH!$A$2:$BC$20,S$4+1)</f>
        <v>0</v>
      </c>
      <c r="AT18" s="183">
        <f>HLOOKUP($AC18,HH!$A$2:$BC$20,T$4+1)</f>
        <v>1</v>
      </c>
      <c r="AU18" s="183">
        <f>HLOOKUP($AC18,HH!$A$2:$BC$20,U$4+1)</f>
        <v>1</v>
      </c>
      <c r="AV18" s="183">
        <f>HLOOKUP($AC18,HH!$A$2:$BC$20,V$4+1)</f>
        <v>1</v>
      </c>
      <c r="AW18" s="183">
        <f>HLOOKUP($AC18,HH!$A$2:$BC$20,W$4+1)</f>
        <v>1</v>
      </c>
    </row>
    <row r="19" spans="1:49" ht="13.65" customHeight="1" x14ac:dyDescent="0.25">
      <c r="A19" s="185" t="s">
        <v>25</v>
      </c>
      <c r="B19" s="360">
        <v>21.9</v>
      </c>
      <c r="C19" s="173">
        <f t="shared" si="0"/>
        <v>22</v>
      </c>
      <c r="D19" s="173">
        <f t="shared" si="6"/>
        <v>19</v>
      </c>
      <c r="E19" s="174"/>
      <c r="F19" s="175"/>
      <c r="G19" s="174"/>
      <c r="H19" s="174"/>
      <c r="I19" s="174"/>
      <c r="J19" s="174"/>
      <c r="K19" s="174"/>
      <c r="L19" s="174"/>
      <c r="M19" s="174"/>
      <c r="N19" s="134">
        <f t="shared" si="7"/>
        <v>0</v>
      </c>
      <c r="O19" s="176"/>
      <c r="P19" s="174"/>
      <c r="Q19" s="174"/>
      <c r="R19" s="174"/>
      <c r="S19" s="174"/>
      <c r="T19" s="174"/>
      <c r="U19" s="174"/>
      <c r="V19" s="174"/>
      <c r="W19" s="176"/>
      <c r="X19" s="177">
        <f t="shared" si="1"/>
        <v>0</v>
      </c>
      <c r="Y19" s="178" t="s">
        <v>20</v>
      </c>
      <c r="Z19" s="179" t="s">
        <v>20</v>
      </c>
      <c r="AA19" s="180">
        <f t="shared" si="4"/>
        <v>0</v>
      </c>
      <c r="AC19" s="354">
        <f t="shared" si="5"/>
        <v>19</v>
      </c>
      <c r="AD19" s="182"/>
      <c r="AE19" s="183">
        <f>HLOOKUP($AC19,HH!$A$2:$BC$20,E$4+1)</f>
        <v>1</v>
      </c>
      <c r="AF19" s="183">
        <f>HLOOKUP($AC19,HH!$A$2:$BC$20,F$4+1)</f>
        <v>1</v>
      </c>
      <c r="AG19" s="183">
        <f>HLOOKUP($AC19,HH!$A$2:$BC$20,G$4+1)</f>
        <v>1</v>
      </c>
      <c r="AH19" s="183">
        <f>HLOOKUP($AC19,HH!$A$2:$BC$20,H$4+1)</f>
        <v>1</v>
      </c>
      <c r="AI19" s="183">
        <f>HLOOKUP($AC19,HH!$A$2:$BC$20,I$4+1)</f>
        <v>1</v>
      </c>
      <c r="AJ19" s="183">
        <f>HLOOKUP($AC19,HH!$A$2:$BC$20,J$4+1)</f>
        <v>1</v>
      </c>
      <c r="AK19" s="183">
        <f>HLOOKUP($AC19,HH!$A$2:$BC$20,K$4+1)</f>
        <v>1</v>
      </c>
      <c r="AL19" s="183">
        <f>HLOOKUP($AC19,HH!$A$2:$BC$20,L$4+1)</f>
        <v>1</v>
      </c>
      <c r="AM19" s="183">
        <f>HLOOKUP($AC19,HH!$A$2:$BC$20,M$4+1)</f>
        <v>2</v>
      </c>
      <c r="AN19" s="183"/>
      <c r="AO19" s="183">
        <f>HLOOKUP($AC19,HH!$A$2:$BC$20,O$4+1)</f>
        <v>1</v>
      </c>
      <c r="AP19" s="183">
        <f>HLOOKUP($AC19,HH!$A$2:$BC$20,P$4+1)</f>
        <v>1</v>
      </c>
      <c r="AQ19" s="183">
        <f>HLOOKUP($AC19,HH!$A$2:$BC$20,Q$4+1)</f>
        <v>1</v>
      </c>
      <c r="AR19" s="183">
        <f>HLOOKUP($AC19,HH!$A$2:$BC$20,R$4+1)</f>
        <v>1</v>
      </c>
      <c r="AS19" s="183">
        <f>HLOOKUP($AC19,HH!$A$2:$BC$20,S$4+1)</f>
        <v>1</v>
      </c>
      <c r="AT19" s="183">
        <f>HLOOKUP($AC19,HH!$A$2:$BC$20,T$4+1)</f>
        <v>1</v>
      </c>
      <c r="AU19" s="183">
        <f>HLOOKUP($AC19,HH!$A$2:$BC$20,U$4+1)</f>
        <v>1</v>
      </c>
      <c r="AV19" s="183">
        <f>HLOOKUP($AC19,HH!$A$2:$BC$20,V$4+1)</f>
        <v>1</v>
      </c>
      <c r="AW19" s="183">
        <f>HLOOKUP($AC19,HH!$A$2:$BC$20,W$4+1)</f>
        <v>1</v>
      </c>
    </row>
    <row r="20" spans="1:49" ht="13.65" customHeight="1" x14ac:dyDescent="0.25">
      <c r="A20" s="185" t="s">
        <v>42</v>
      </c>
      <c r="B20" s="360">
        <v>20.8</v>
      </c>
      <c r="C20" s="173">
        <f t="shared" si="0"/>
        <v>21</v>
      </c>
      <c r="D20" s="173">
        <f t="shared" si="6"/>
        <v>18</v>
      </c>
      <c r="E20" s="174"/>
      <c r="F20" s="175"/>
      <c r="G20" s="174"/>
      <c r="H20" s="174"/>
      <c r="I20" s="174"/>
      <c r="J20" s="174"/>
      <c r="K20" s="174"/>
      <c r="L20" s="174"/>
      <c r="M20" s="174"/>
      <c r="N20" s="134">
        <f t="shared" si="7"/>
        <v>0</v>
      </c>
      <c r="O20" s="176"/>
      <c r="P20" s="174"/>
      <c r="Q20" s="174"/>
      <c r="R20" s="174"/>
      <c r="S20" s="174"/>
      <c r="T20" s="174"/>
      <c r="U20" s="174"/>
      <c r="V20" s="174"/>
      <c r="W20" s="176"/>
      <c r="X20" s="177">
        <f t="shared" si="1"/>
        <v>0</v>
      </c>
      <c r="Y20" s="178" t="s">
        <v>20</v>
      </c>
      <c r="Z20" s="179" t="s">
        <v>20</v>
      </c>
      <c r="AA20" s="180">
        <f t="shared" si="4"/>
        <v>0</v>
      </c>
      <c r="AC20" s="354">
        <f t="shared" si="5"/>
        <v>18</v>
      </c>
      <c r="AD20" s="182"/>
      <c r="AE20" s="183">
        <f>HLOOKUP($AC20,HH!$A$2:$BC$20,E$4+1)</f>
        <v>1</v>
      </c>
      <c r="AF20" s="183">
        <f>HLOOKUP($AC20,HH!$A$2:$BC$20,F$4+1)</f>
        <v>1</v>
      </c>
      <c r="AG20" s="183">
        <f>HLOOKUP($AC20,HH!$A$2:$BC$20,G$4+1)</f>
        <v>1</v>
      </c>
      <c r="AH20" s="183">
        <f>HLOOKUP($AC20,HH!$A$2:$BC$20,H$4+1)</f>
        <v>1</v>
      </c>
      <c r="AI20" s="183">
        <f>HLOOKUP($AC20,HH!$A$2:$BC$20,I$4+1)</f>
        <v>1</v>
      </c>
      <c r="AJ20" s="183">
        <f>HLOOKUP($AC20,HH!$A$2:$BC$20,J$4+1)</f>
        <v>1</v>
      </c>
      <c r="AK20" s="183">
        <f>HLOOKUP($AC20,HH!$A$2:$BC$20,K$4+1)</f>
        <v>1</v>
      </c>
      <c r="AL20" s="183">
        <f>HLOOKUP($AC20,HH!$A$2:$BC$20,L$4+1)</f>
        <v>1</v>
      </c>
      <c r="AM20" s="183">
        <f>HLOOKUP($AC20,HH!$A$2:$BC$20,M$4+1)</f>
        <v>1</v>
      </c>
      <c r="AN20" s="183"/>
      <c r="AO20" s="183">
        <f>HLOOKUP($AC20,HH!$A$2:$BC$20,O$4+1)</f>
        <v>1</v>
      </c>
      <c r="AP20" s="183">
        <f>HLOOKUP($AC20,HH!$A$2:$BC$20,P$4+1)</f>
        <v>1</v>
      </c>
      <c r="AQ20" s="183">
        <f>HLOOKUP($AC20,HH!$A$2:$BC$20,Q$4+1)</f>
        <v>1</v>
      </c>
      <c r="AR20" s="183">
        <f>HLOOKUP($AC20,HH!$A$2:$BC$20,R$4+1)</f>
        <v>1</v>
      </c>
      <c r="AS20" s="183">
        <f>HLOOKUP($AC20,HH!$A$2:$BC$20,S$4+1)</f>
        <v>1</v>
      </c>
      <c r="AT20" s="183">
        <f>HLOOKUP($AC20,HH!$A$2:$BC$20,T$4+1)</f>
        <v>1</v>
      </c>
      <c r="AU20" s="183">
        <f>HLOOKUP($AC20,HH!$A$2:$BC$20,U$4+1)</f>
        <v>1</v>
      </c>
      <c r="AV20" s="183">
        <f>HLOOKUP($AC20,HH!$A$2:$BC$20,V$4+1)</f>
        <v>1</v>
      </c>
      <c r="AW20" s="183">
        <f>HLOOKUP($AC20,HH!$A$2:$BC$20,W$4+1)</f>
        <v>1</v>
      </c>
    </row>
    <row r="21" spans="1:49" ht="13.65" customHeight="1" x14ac:dyDescent="0.25">
      <c r="A21" s="187" t="s">
        <v>39</v>
      </c>
      <c r="B21" s="360">
        <v>29.3</v>
      </c>
      <c r="C21" s="173">
        <f t="shared" si="0"/>
        <v>31</v>
      </c>
      <c r="D21" s="173">
        <f t="shared" si="6"/>
        <v>27</v>
      </c>
      <c r="E21" s="174"/>
      <c r="F21" s="175"/>
      <c r="G21" s="174"/>
      <c r="H21" s="174"/>
      <c r="I21" s="174"/>
      <c r="J21" s="174"/>
      <c r="K21" s="174"/>
      <c r="L21" s="174"/>
      <c r="M21" s="174"/>
      <c r="N21" s="134">
        <f t="shared" si="7"/>
        <v>0</v>
      </c>
      <c r="O21" s="176"/>
      <c r="P21" s="174"/>
      <c r="Q21" s="174"/>
      <c r="R21" s="174"/>
      <c r="S21" s="174"/>
      <c r="T21" s="174"/>
      <c r="U21" s="174"/>
      <c r="V21" s="174"/>
      <c r="W21" s="176"/>
      <c r="X21" s="177">
        <f t="shared" si="1"/>
        <v>0</v>
      </c>
      <c r="Y21" s="178" t="s">
        <v>20</v>
      </c>
      <c r="Z21" s="179" t="s">
        <v>20</v>
      </c>
      <c r="AA21" s="180">
        <f t="shared" si="4"/>
        <v>0</v>
      </c>
      <c r="AC21" s="354">
        <f t="shared" si="5"/>
        <v>27</v>
      </c>
      <c r="AD21" s="182"/>
      <c r="AE21" s="183">
        <f>HLOOKUP($AC21,HH!$A$2:$BC$20,E$4+1)</f>
        <v>1</v>
      </c>
      <c r="AF21" s="183">
        <f>HLOOKUP($AC21,HH!$A$2:$BC$20,F$4+1)</f>
        <v>2</v>
      </c>
      <c r="AG21" s="183">
        <f>HLOOKUP($AC21,HH!$A$2:$BC$20,G$4+1)</f>
        <v>2</v>
      </c>
      <c r="AH21" s="183">
        <f>HLOOKUP($AC21,HH!$A$2:$BC$20,H$4+1)</f>
        <v>1</v>
      </c>
      <c r="AI21" s="183">
        <f>HLOOKUP($AC21,HH!$A$2:$BC$20,I$4+1)</f>
        <v>1</v>
      </c>
      <c r="AJ21" s="183">
        <f>HLOOKUP($AC21,HH!$A$2:$BC$20,J$4+1)</f>
        <v>2</v>
      </c>
      <c r="AK21" s="183">
        <f>HLOOKUP($AC21,HH!$A$2:$BC$20,K$4+1)</f>
        <v>2</v>
      </c>
      <c r="AL21" s="183">
        <f>HLOOKUP($AC21,HH!$A$2:$BC$20,L$4+1)</f>
        <v>1</v>
      </c>
      <c r="AM21" s="183">
        <f>HLOOKUP($AC21,HH!$A$2:$BC$20,M$4+1)</f>
        <v>2</v>
      </c>
      <c r="AN21" s="183"/>
      <c r="AO21" s="183">
        <f>HLOOKUP($AC21,HH!$A$2:$BC$20,O$4+1)</f>
        <v>2</v>
      </c>
      <c r="AP21" s="183">
        <f>HLOOKUP($AC21,HH!$A$2:$BC$20,P$4+1)</f>
        <v>2</v>
      </c>
      <c r="AQ21" s="183">
        <f>HLOOKUP($AC21,HH!$A$2:$BC$20,Q$4+1)</f>
        <v>1</v>
      </c>
      <c r="AR21" s="183">
        <f>HLOOKUP($AC21,HH!$A$2:$BC$20,R$4+1)</f>
        <v>2</v>
      </c>
      <c r="AS21" s="183">
        <f>HLOOKUP($AC21,HH!$A$2:$BC$20,S$4+1)</f>
        <v>1</v>
      </c>
      <c r="AT21" s="183">
        <f>HLOOKUP($AC21,HH!$A$2:$BC$20,T$4+1)</f>
        <v>1</v>
      </c>
      <c r="AU21" s="183">
        <f>HLOOKUP($AC21,HH!$A$2:$BC$20,U$4+1)</f>
        <v>2</v>
      </c>
      <c r="AV21" s="183">
        <f>HLOOKUP($AC21,HH!$A$2:$BC$20,V$4+1)</f>
        <v>1</v>
      </c>
      <c r="AW21" s="183">
        <f>HLOOKUP($AC21,HH!$A$2:$BC$20,W$4+1)</f>
        <v>1</v>
      </c>
    </row>
    <row r="22" spans="1:49" ht="13.65" customHeight="1" x14ac:dyDescent="0.25">
      <c r="A22" s="185" t="s">
        <v>36</v>
      </c>
      <c r="B22" s="360">
        <v>18.2</v>
      </c>
      <c r="C22" s="173">
        <f t="shared" si="0"/>
        <v>18</v>
      </c>
      <c r="D22" s="173">
        <v>0</v>
      </c>
      <c r="E22" s="174"/>
      <c r="F22" s="175"/>
      <c r="G22" s="174"/>
      <c r="H22" s="174"/>
      <c r="I22" s="174"/>
      <c r="J22" s="174"/>
      <c r="K22" s="174"/>
      <c r="L22" s="174"/>
      <c r="M22" s="174"/>
      <c r="N22" s="134">
        <f t="shared" si="7"/>
        <v>0</v>
      </c>
      <c r="O22" s="176"/>
      <c r="P22" s="174"/>
      <c r="Q22" s="174"/>
      <c r="R22" s="174"/>
      <c r="S22" s="174"/>
      <c r="T22" s="174"/>
      <c r="U22" s="174"/>
      <c r="V22" s="174"/>
      <c r="W22" s="176"/>
      <c r="X22" s="177">
        <f t="shared" si="1"/>
        <v>0</v>
      </c>
      <c r="Y22" s="178" t="s">
        <v>20</v>
      </c>
      <c r="Z22" s="179" t="s">
        <v>20</v>
      </c>
      <c r="AA22" s="180">
        <f t="shared" si="4"/>
        <v>0</v>
      </c>
      <c r="AC22" s="354">
        <f t="shared" si="5"/>
        <v>18</v>
      </c>
      <c r="AD22" s="182"/>
      <c r="AE22" s="183">
        <f>HLOOKUP($AC22,HH!$A$2:$BC$20,E$4+1)</f>
        <v>1</v>
      </c>
      <c r="AF22" s="183">
        <f>HLOOKUP($AC22,HH!$A$2:$BC$20,F$4+1)</f>
        <v>1</v>
      </c>
      <c r="AG22" s="183">
        <f>HLOOKUP($AC22,HH!$A$2:$BC$20,G$4+1)</f>
        <v>1</v>
      </c>
      <c r="AH22" s="183">
        <f>HLOOKUP($AC22,HH!$A$2:$BC$20,H$4+1)</f>
        <v>1</v>
      </c>
      <c r="AI22" s="183">
        <f>HLOOKUP($AC22,HH!$A$2:$BC$20,I$4+1)</f>
        <v>1</v>
      </c>
      <c r="AJ22" s="183">
        <f>HLOOKUP($AC22,HH!$A$2:$BC$20,J$4+1)</f>
        <v>1</v>
      </c>
      <c r="AK22" s="183">
        <f>HLOOKUP($AC22,HH!$A$2:$BC$20,K$4+1)</f>
        <v>1</v>
      </c>
      <c r="AL22" s="183">
        <f>HLOOKUP($AC22,HH!$A$2:$BC$20,L$4+1)</f>
        <v>1</v>
      </c>
      <c r="AM22" s="183">
        <f>HLOOKUP($AC22,HH!$A$2:$BC$20,M$4+1)</f>
        <v>1</v>
      </c>
      <c r="AN22" s="183"/>
      <c r="AO22" s="183">
        <f>HLOOKUP($AC22,HH!$A$2:$BC$20,O$4+1)</f>
        <v>1</v>
      </c>
      <c r="AP22" s="183">
        <f>HLOOKUP($AC22,HH!$A$2:$BC$20,P$4+1)</f>
        <v>1</v>
      </c>
      <c r="AQ22" s="183">
        <f>HLOOKUP($AC22,HH!$A$2:$BC$20,Q$4+1)</f>
        <v>1</v>
      </c>
      <c r="AR22" s="183">
        <f>HLOOKUP($AC22,HH!$A$2:$BC$20,R$4+1)</f>
        <v>1</v>
      </c>
      <c r="AS22" s="183">
        <f>HLOOKUP($AC22,HH!$A$2:$BC$20,S$4+1)</f>
        <v>1</v>
      </c>
      <c r="AT22" s="183">
        <f>HLOOKUP($AC22,HH!$A$2:$BC$20,T$4+1)</f>
        <v>1</v>
      </c>
      <c r="AU22" s="183">
        <f>HLOOKUP($AC22,HH!$A$2:$BC$20,U$4+1)</f>
        <v>1</v>
      </c>
      <c r="AV22" s="183">
        <f>HLOOKUP($AC22,HH!$A$2:$BC$20,V$4+1)</f>
        <v>1</v>
      </c>
      <c r="AW22" s="183">
        <f>HLOOKUP($AC22,HH!$A$2:$BC$20,W$4+1)</f>
        <v>1</v>
      </c>
    </row>
    <row r="23" spans="1:49" ht="13.65" customHeight="1" x14ac:dyDescent="0.25">
      <c r="A23" s="185" t="s">
        <v>31</v>
      </c>
      <c r="B23" s="360">
        <v>16.3</v>
      </c>
      <c r="C23" s="173">
        <f t="shared" si="0"/>
        <v>16</v>
      </c>
      <c r="D23" s="173">
        <v>0</v>
      </c>
      <c r="E23" s="174">
        <v>4</v>
      </c>
      <c r="F23" s="175">
        <v>7</v>
      </c>
      <c r="G23" s="174">
        <v>5</v>
      </c>
      <c r="H23" s="174">
        <v>7</v>
      </c>
      <c r="I23" s="174">
        <v>5</v>
      </c>
      <c r="J23" s="174">
        <v>5</v>
      </c>
      <c r="K23" s="174">
        <v>4</v>
      </c>
      <c r="L23" s="174">
        <v>6</v>
      </c>
      <c r="M23" s="174">
        <v>11</v>
      </c>
      <c r="N23" s="134">
        <f t="shared" si="7"/>
        <v>54</v>
      </c>
      <c r="O23" s="176">
        <v>5</v>
      </c>
      <c r="P23" s="174">
        <v>5</v>
      </c>
      <c r="Q23" s="174">
        <v>5</v>
      </c>
      <c r="R23" s="174">
        <v>8</v>
      </c>
      <c r="S23" s="174">
        <v>5</v>
      </c>
      <c r="T23" s="174">
        <v>4</v>
      </c>
      <c r="U23" s="174">
        <v>5</v>
      </c>
      <c r="V23" s="174">
        <v>3</v>
      </c>
      <c r="W23" s="176">
        <v>5</v>
      </c>
      <c r="X23" s="177">
        <f t="shared" si="1"/>
        <v>45</v>
      </c>
      <c r="Y23" s="178">
        <f t="shared" si="2"/>
        <v>99</v>
      </c>
      <c r="Z23" s="179">
        <f t="shared" si="3"/>
        <v>83</v>
      </c>
      <c r="AA23" s="180">
        <f t="shared" si="4"/>
        <v>11</v>
      </c>
      <c r="AC23" s="354">
        <f t="shared" si="5"/>
        <v>16</v>
      </c>
      <c r="AD23" s="182">
        <v>4</v>
      </c>
      <c r="AE23" s="183">
        <f>HLOOKUP($AC23,HH!$A$2:$BC$20,E$4+1)</f>
        <v>1</v>
      </c>
      <c r="AF23" s="183">
        <f>HLOOKUP($AC23,HH!$A$2:$BC$20,F$4+1)</f>
        <v>1</v>
      </c>
      <c r="AG23" s="183">
        <f>HLOOKUP($AC23,HH!$A$2:$BC$20,G$4+1)</f>
        <v>1</v>
      </c>
      <c r="AH23" s="183">
        <f>HLOOKUP($AC23,HH!$A$2:$BC$20,H$4+1)</f>
        <v>1</v>
      </c>
      <c r="AI23" s="183">
        <f>HLOOKUP($AC23,HH!$A$2:$BC$20,I$4+1)</f>
        <v>1</v>
      </c>
      <c r="AJ23" s="183">
        <f>HLOOKUP($AC23,HH!$A$2:$BC$20,J$4+1)</f>
        <v>1</v>
      </c>
      <c r="AK23" s="183">
        <f>HLOOKUP($AC23,HH!$A$2:$BC$20,K$4+1)</f>
        <v>1</v>
      </c>
      <c r="AL23" s="183">
        <f>HLOOKUP($AC23,HH!$A$2:$BC$20,L$4+1)</f>
        <v>0</v>
      </c>
      <c r="AM23" s="183">
        <f>HLOOKUP($AC23,HH!$A$2:$BC$20,M$4+1)</f>
        <v>1</v>
      </c>
      <c r="AN23" s="183"/>
      <c r="AO23" s="183">
        <f>HLOOKUP($AC23,HH!$A$2:$BC$20,O$4+1)</f>
        <v>1</v>
      </c>
      <c r="AP23" s="183">
        <f>HLOOKUP($AC23,HH!$A$2:$BC$20,P$4+1)</f>
        <v>1</v>
      </c>
      <c r="AQ23" s="183">
        <f>HLOOKUP($AC23,HH!$A$2:$BC$20,Q$4+1)</f>
        <v>0</v>
      </c>
      <c r="AR23" s="183">
        <f>HLOOKUP($AC23,HH!$A$2:$BC$20,R$4+1)</f>
        <v>1</v>
      </c>
      <c r="AS23" s="183">
        <f>HLOOKUP($AC23,HH!$A$2:$BC$20,S$4+1)</f>
        <v>1</v>
      </c>
      <c r="AT23" s="183">
        <f>HLOOKUP($AC23,HH!$A$2:$BC$20,T$4+1)</f>
        <v>1</v>
      </c>
      <c r="AU23" s="183">
        <f>HLOOKUP($AC23,HH!$A$2:$BC$20,U$4+1)</f>
        <v>1</v>
      </c>
      <c r="AV23" s="183">
        <f>HLOOKUP($AC23,HH!$A$2:$BC$20,V$4+1)</f>
        <v>1</v>
      </c>
      <c r="AW23" s="183">
        <f>HLOOKUP($AC23,HH!$A$2:$BC$20,W$4+1)</f>
        <v>1</v>
      </c>
    </row>
    <row r="24" spans="1:49" ht="13.65" customHeight="1" x14ac:dyDescent="0.25">
      <c r="A24" s="185" t="s">
        <v>55</v>
      </c>
      <c r="B24" s="360">
        <v>17.399999999999999</v>
      </c>
      <c r="C24" s="173">
        <f t="shared" si="0"/>
        <v>17</v>
      </c>
      <c r="D24" s="173">
        <f t="shared" si="6"/>
        <v>14</v>
      </c>
      <c r="E24" s="174"/>
      <c r="F24" s="175"/>
      <c r="G24" s="174"/>
      <c r="H24" s="174"/>
      <c r="I24" s="174"/>
      <c r="J24" s="174"/>
      <c r="K24" s="174"/>
      <c r="L24" s="174"/>
      <c r="M24" s="174"/>
      <c r="N24" s="134">
        <f t="shared" si="7"/>
        <v>0</v>
      </c>
      <c r="O24" s="176"/>
      <c r="P24" s="174"/>
      <c r="Q24" s="174"/>
      <c r="R24" s="174"/>
      <c r="S24" s="174"/>
      <c r="T24" s="174"/>
      <c r="U24" s="174"/>
      <c r="V24" s="174"/>
      <c r="W24" s="176"/>
      <c r="X24" s="177">
        <f t="shared" si="1"/>
        <v>0</v>
      </c>
      <c r="Y24" s="178" t="s">
        <v>20</v>
      </c>
      <c r="Z24" s="179" t="s">
        <v>20</v>
      </c>
      <c r="AA24" s="180">
        <f t="shared" si="4"/>
        <v>0</v>
      </c>
      <c r="AB24" s="189"/>
      <c r="AC24" s="354">
        <f t="shared" si="5"/>
        <v>14</v>
      </c>
      <c r="AD24" s="182"/>
      <c r="AE24" s="183">
        <f>HLOOKUP($AC24,HH!$A$2:$BC$20,E$4+1)</f>
        <v>0</v>
      </c>
      <c r="AF24" s="183">
        <f>HLOOKUP($AC24,HH!$A$2:$BC$20,F$4+1)</f>
        <v>1</v>
      </c>
      <c r="AG24" s="183">
        <f>HLOOKUP($AC24,HH!$A$2:$BC$20,G$4+1)</f>
        <v>1</v>
      </c>
      <c r="AH24" s="183">
        <f>HLOOKUP($AC24,HH!$A$2:$BC$20,H$4+1)</f>
        <v>1</v>
      </c>
      <c r="AI24" s="183">
        <f>HLOOKUP($AC24,HH!$A$2:$BC$20,I$4+1)</f>
        <v>1</v>
      </c>
      <c r="AJ24" s="183">
        <f>HLOOKUP($AC24,HH!$A$2:$BC$20,J$4+1)</f>
        <v>1</v>
      </c>
      <c r="AK24" s="183">
        <f>HLOOKUP($AC24,HH!$A$2:$BC$20,K$4+1)</f>
        <v>1</v>
      </c>
      <c r="AL24" s="183">
        <f>HLOOKUP($AC24,HH!$A$2:$BC$20,L$4+1)</f>
        <v>0</v>
      </c>
      <c r="AM24" s="183">
        <f>HLOOKUP($AC24,HH!$A$2:$BC$20,M$4+1)</f>
        <v>1</v>
      </c>
      <c r="AN24" s="183"/>
      <c r="AO24" s="183">
        <f>HLOOKUP($AC24,HH!$A$2:$BC$20,O$4+1)</f>
        <v>1</v>
      </c>
      <c r="AP24" s="183">
        <f>HLOOKUP($AC24,HH!$A$2:$BC$20,P$4+1)</f>
        <v>1</v>
      </c>
      <c r="AQ24" s="183">
        <f>HLOOKUP($AC24,HH!$A$2:$BC$20,Q$4+1)</f>
        <v>0</v>
      </c>
      <c r="AR24" s="183">
        <f>HLOOKUP($AC24,HH!$A$2:$BC$20,R$4+1)</f>
        <v>1</v>
      </c>
      <c r="AS24" s="183">
        <f>HLOOKUP($AC24,HH!$A$2:$BC$20,S$4+1)</f>
        <v>0</v>
      </c>
      <c r="AT24" s="183">
        <f>HLOOKUP($AC24,HH!$A$2:$BC$20,T$4+1)</f>
        <v>1</v>
      </c>
      <c r="AU24" s="183">
        <f>HLOOKUP($AC24,HH!$A$2:$BC$20,U$4+1)</f>
        <v>1</v>
      </c>
      <c r="AV24" s="183">
        <f>HLOOKUP($AC24,HH!$A$2:$BC$20,V$4+1)</f>
        <v>1</v>
      </c>
      <c r="AW24" s="183">
        <f>HLOOKUP($AC24,HH!$A$2:$BC$20,W$4+1)</f>
        <v>1</v>
      </c>
    </row>
    <row r="25" spans="1:49" s="189" customFormat="1" ht="13.65" customHeight="1" x14ac:dyDescent="0.25">
      <c r="A25" s="190" t="s">
        <v>33</v>
      </c>
      <c r="B25" s="360">
        <v>17.5</v>
      </c>
      <c r="C25" s="173">
        <f t="shared" si="0"/>
        <v>17</v>
      </c>
      <c r="D25" s="173">
        <f t="shared" si="6"/>
        <v>14</v>
      </c>
      <c r="E25" s="174">
        <v>5</v>
      </c>
      <c r="F25" s="175">
        <v>5</v>
      </c>
      <c r="G25" s="174">
        <v>4</v>
      </c>
      <c r="H25" s="174">
        <v>4</v>
      </c>
      <c r="I25" s="174">
        <v>3</v>
      </c>
      <c r="J25" s="174">
        <v>5</v>
      </c>
      <c r="K25" s="174">
        <v>5</v>
      </c>
      <c r="L25" s="174">
        <v>4</v>
      </c>
      <c r="M25" s="174">
        <v>5</v>
      </c>
      <c r="N25" s="134">
        <f t="shared" si="7"/>
        <v>40</v>
      </c>
      <c r="O25" s="176">
        <v>5</v>
      </c>
      <c r="P25" s="174">
        <v>6</v>
      </c>
      <c r="Q25" s="174">
        <v>4</v>
      </c>
      <c r="R25" s="174">
        <v>5</v>
      </c>
      <c r="S25" s="174">
        <v>5</v>
      </c>
      <c r="T25" s="174">
        <v>4</v>
      </c>
      <c r="U25" s="174">
        <v>5</v>
      </c>
      <c r="V25" s="174">
        <v>3</v>
      </c>
      <c r="W25" s="176">
        <v>5</v>
      </c>
      <c r="X25" s="177">
        <f t="shared" si="1"/>
        <v>42</v>
      </c>
      <c r="Y25" s="178">
        <f t="shared" si="2"/>
        <v>82</v>
      </c>
      <c r="Z25" s="179">
        <f t="shared" si="3"/>
        <v>68</v>
      </c>
      <c r="AA25" s="180">
        <f t="shared" si="4"/>
        <v>-4</v>
      </c>
      <c r="AB25" s="115"/>
      <c r="AC25" s="354">
        <f t="shared" si="5"/>
        <v>14</v>
      </c>
      <c r="AD25" s="182">
        <v>2</v>
      </c>
      <c r="AE25" s="183">
        <f>HLOOKUP($AC25,HH!$A$2:$BC$20,E$4+1)</f>
        <v>0</v>
      </c>
      <c r="AF25" s="183">
        <f>HLOOKUP($AC25,HH!$A$2:$BC$20,F$4+1)</f>
        <v>1</v>
      </c>
      <c r="AG25" s="183">
        <f>HLOOKUP($AC25,HH!$A$2:$BC$20,G$4+1)</f>
        <v>1</v>
      </c>
      <c r="AH25" s="183">
        <f>HLOOKUP($AC25,HH!$A$2:$BC$20,H$4+1)</f>
        <v>1</v>
      </c>
      <c r="AI25" s="183">
        <f>HLOOKUP($AC25,HH!$A$2:$BC$20,I$4+1)</f>
        <v>1</v>
      </c>
      <c r="AJ25" s="183">
        <f>HLOOKUP($AC25,HH!$A$2:$BC$20,J$4+1)</f>
        <v>1</v>
      </c>
      <c r="AK25" s="183">
        <f>HLOOKUP($AC25,HH!$A$2:$BC$20,K$4+1)</f>
        <v>1</v>
      </c>
      <c r="AL25" s="183">
        <f>HLOOKUP($AC25,HH!$A$2:$BC$20,L$4+1)</f>
        <v>0</v>
      </c>
      <c r="AM25" s="183">
        <f>HLOOKUP($AC25,HH!$A$2:$BC$20,M$4+1)</f>
        <v>1</v>
      </c>
      <c r="AN25" s="183"/>
      <c r="AO25" s="183">
        <f>HLOOKUP($AC25,HH!$A$2:$BC$20,O$4+1)</f>
        <v>1</v>
      </c>
      <c r="AP25" s="183">
        <f>HLOOKUP($AC25,HH!$A$2:$BC$20,P$4+1)</f>
        <v>1</v>
      </c>
      <c r="AQ25" s="183">
        <f>HLOOKUP($AC25,HH!$A$2:$BC$20,Q$4+1)</f>
        <v>0</v>
      </c>
      <c r="AR25" s="183">
        <f>HLOOKUP($AC25,HH!$A$2:$BC$20,R$4+1)</f>
        <v>1</v>
      </c>
      <c r="AS25" s="183">
        <f>HLOOKUP($AC25,HH!$A$2:$BC$20,S$4+1)</f>
        <v>0</v>
      </c>
      <c r="AT25" s="183">
        <f>HLOOKUP($AC25,HH!$A$2:$BC$20,T$4+1)</f>
        <v>1</v>
      </c>
      <c r="AU25" s="183">
        <f>HLOOKUP($AC25,HH!$A$2:$BC$20,U$4+1)</f>
        <v>1</v>
      </c>
      <c r="AV25" s="183">
        <f>HLOOKUP($AC25,HH!$A$2:$BC$20,V$4+1)</f>
        <v>1</v>
      </c>
      <c r="AW25" s="183">
        <f>HLOOKUP($AC25,HH!$A$2:$BC$20,W$4+1)</f>
        <v>1</v>
      </c>
    </row>
    <row r="26" spans="1:49" ht="13.65" customHeight="1" x14ac:dyDescent="0.25">
      <c r="A26" s="190" t="s">
        <v>71</v>
      </c>
      <c r="B26" s="360">
        <v>16.3</v>
      </c>
      <c r="C26" s="173">
        <f t="shared" si="0"/>
        <v>16</v>
      </c>
      <c r="D26" s="173">
        <v>0</v>
      </c>
      <c r="E26" s="174"/>
      <c r="F26" s="175"/>
      <c r="G26" s="174"/>
      <c r="H26" s="174"/>
      <c r="I26" s="174"/>
      <c r="J26" s="174"/>
      <c r="K26" s="174"/>
      <c r="L26" s="174"/>
      <c r="M26" s="174"/>
      <c r="N26" s="134">
        <f t="shared" si="7"/>
        <v>0</v>
      </c>
      <c r="O26" s="176"/>
      <c r="P26" s="174"/>
      <c r="Q26" s="174"/>
      <c r="R26" s="174"/>
      <c r="S26" s="174"/>
      <c r="T26" s="174"/>
      <c r="U26" s="174"/>
      <c r="V26" s="174"/>
      <c r="W26" s="176"/>
      <c r="X26" s="177">
        <f t="shared" si="1"/>
        <v>0</v>
      </c>
      <c r="Y26" s="178" t="s">
        <v>20</v>
      </c>
      <c r="Z26" s="179" t="s">
        <v>20</v>
      </c>
      <c r="AA26" s="180">
        <f t="shared" si="4"/>
        <v>0</v>
      </c>
      <c r="AC26" s="354">
        <f>IF(D26&gt;0,D26,C26)</f>
        <v>16</v>
      </c>
      <c r="AD26" s="182"/>
      <c r="AE26" s="183">
        <f>HLOOKUP($AC26,HH!$A$2:$BC$20,E$4+1)</f>
        <v>1</v>
      </c>
      <c r="AF26" s="183">
        <f>HLOOKUP($AC26,HH!$A$2:$BC$20,F$4+1)</f>
        <v>1</v>
      </c>
      <c r="AG26" s="183">
        <f>HLOOKUP($AC26,HH!$A$2:$BC$20,G$4+1)</f>
        <v>1</v>
      </c>
      <c r="AH26" s="183">
        <f>HLOOKUP($AC26,HH!$A$2:$BC$20,H$4+1)</f>
        <v>1</v>
      </c>
      <c r="AI26" s="183">
        <f>HLOOKUP($AC26,HH!$A$2:$BC$20,I$4+1)</f>
        <v>1</v>
      </c>
      <c r="AJ26" s="183">
        <f>HLOOKUP($AC26,HH!$A$2:$BC$20,J$4+1)</f>
        <v>1</v>
      </c>
      <c r="AK26" s="183">
        <f>HLOOKUP($AC26,HH!$A$2:$BC$20,K$4+1)</f>
        <v>1</v>
      </c>
      <c r="AL26" s="183">
        <f>HLOOKUP($AC26,HH!$A$2:$BC$20,L$4+1)</f>
        <v>0</v>
      </c>
      <c r="AM26" s="183">
        <f>HLOOKUP($AC26,HH!$A$2:$BC$20,M$4+1)</f>
        <v>1</v>
      </c>
      <c r="AN26" s="183"/>
      <c r="AO26" s="183">
        <f>HLOOKUP($AC26,HH!$A$2:$BC$20,O$4+1)</f>
        <v>1</v>
      </c>
      <c r="AP26" s="183">
        <f>HLOOKUP($AC26,HH!$A$2:$BC$20,P$4+1)</f>
        <v>1</v>
      </c>
      <c r="AQ26" s="183">
        <f>HLOOKUP($AC26,HH!$A$2:$BC$20,Q$4+1)</f>
        <v>0</v>
      </c>
      <c r="AR26" s="183">
        <f>HLOOKUP($AC26,HH!$A$2:$BC$20,R$4+1)</f>
        <v>1</v>
      </c>
      <c r="AS26" s="183">
        <f>HLOOKUP($AC26,HH!$A$2:$BC$20,S$4+1)</f>
        <v>1</v>
      </c>
      <c r="AT26" s="183">
        <f>HLOOKUP($AC26,HH!$A$2:$BC$20,T$4+1)</f>
        <v>1</v>
      </c>
      <c r="AU26" s="183">
        <f>HLOOKUP($AC26,HH!$A$2:$BC$20,U$4+1)</f>
        <v>1</v>
      </c>
      <c r="AV26" s="183">
        <f>HLOOKUP($AC26,HH!$A$2:$BC$20,V$4+1)</f>
        <v>1</v>
      </c>
      <c r="AW26" s="183">
        <f>HLOOKUP($AC26,HH!$A$2:$BC$20,W$4+1)</f>
        <v>1</v>
      </c>
    </row>
    <row r="27" spans="1:49" ht="13.65" customHeight="1" x14ac:dyDescent="0.25">
      <c r="A27" s="185" t="s">
        <v>35</v>
      </c>
      <c r="B27" s="360">
        <v>18</v>
      </c>
      <c r="C27" s="173">
        <f t="shared" si="0"/>
        <v>18</v>
      </c>
      <c r="D27" s="173">
        <f t="shared" si="6"/>
        <v>14</v>
      </c>
      <c r="E27" s="174"/>
      <c r="F27" s="175"/>
      <c r="G27" s="174"/>
      <c r="H27" s="174"/>
      <c r="I27" s="174"/>
      <c r="J27" s="174"/>
      <c r="K27" s="174"/>
      <c r="L27" s="174"/>
      <c r="M27" s="174"/>
      <c r="N27" s="134">
        <f t="shared" si="7"/>
        <v>0</v>
      </c>
      <c r="O27" s="176"/>
      <c r="P27" s="174"/>
      <c r="Q27" s="174"/>
      <c r="R27" s="174"/>
      <c r="S27" s="174"/>
      <c r="T27" s="174"/>
      <c r="U27" s="174"/>
      <c r="V27" s="174"/>
      <c r="W27" s="176"/>
      <c r="X27" s="177">
        <f t="shared" si="1"/>
        <v>0</v>
      </c>
      <c r="Y27" s="178" t="s">
        <v>20</v>
      </c>
      <c r="Z27" s="179" t="s">
        <v>20</v>
      </c>
      <c r="AA27" s="180">
        <f t="shared" si="4"/>
        <v>0</v>
      </c>
      <c r="AC27" s="354">
        <f t="shared" si="5"/>
        <v>14</v>
      </c>
      <c r="AD27" s="182"/>
      <c r="AE27" s="183">
        <f>HLOOKUP($AC27,HH!$A$2:$BC$20,E$4+1)</f>
        <v>0</v>
      </c>
      <c r="AF27" s="183">
        <f>HLOOKUP($AC27,HH!$A$2:$BC$20,F$4+1)</f>
        <v>1</v>
      </c>
      <c r="AG27" s="183">
        <f>HLOOKUP($AC27,HH!$A$2:$BC$20,G$4+1)</f>
        <v>1</v>
      </c>
      <c r="AH27" s="183">
        <f>HLOOKUP($AC27,HH!$A$2:$BC$20,H$4+1)</f>
        <v>1</v>
      </c>
      <c r="AI27" s="183">
        <f>HLOOKUP($AC27,HH!$A$2:$BC$20,I$4+1)</f>
        <v>1</v>
      </c>
      <c r="AJ27" s="183">
        <f>HLOOKUP($AC27,HH!$A$2:$BC$20,J$4+1)</f>
        <v>1</v>
      </c>
      <c r="AK27" s="183">
        <f>HLOOKUP($AC27,HH!$A$2:$BC$20,K$4+1)</f>
        <v>1</v>
      </c>
      <c r="AL27" s="183">
        <f>HLOOKUP($AC27,HH!$A$2:$BC$20,L$4+1)</f>
        <v>0</v>
      </c>
      <c r="AM27" s="183">
        <f>HLOOKUP($AC27,HH!$A$2:$BC$20,M$4+1)</f>
        <v>1</v>
      </c>
      <c r="AN27" s="183"/>
      <c r="AO27" s="183">
        <f>HLOOKUP($AC27,HH!$A$2:$BC$20,O$4+1)</f>
        <v>1</v>
      </c>
      <c r="AP27" s="183">
        <f>HLOOKUP($AC27,HH!$A$2:$BC$20,P$4+1)</f>
        <v>1</v>
      </c>
      <c r="AQ27" s="183">
        <f>HLOOKUP($AC27,HH!$A$2:$BC$20,Q$4+1)</f>
        <v>0</v>
      </c>
      <c r="AR27" s="183">
        <f>HLOOKUP($AC27,HH!$A$2:$BC$20,R$4+1)</f>
        <v>1</v>
      </c>
      <c r="AS27" s="183">
        <f>HLOOKUP($AC27,HH!$A$2:$BC$20,S$4+1)</f>
        <v>0</v>
      </c>
      <c r="AT27" s="183">
        <f>HLOOKUP($AC27,HH!$A$2:$BC$20,T$4+1)</f>
        <v>1</v>
      </c>
      <c r="AU27" s="183">
        <f>HLOOKUP($AC27,HH!$A$2:$BC$20,U$4+1)</f>
        <v>1</v>
      </c>
      <c r="AV27" s="183">
        <f>HLOOKUP($AC27,HH!$A$2:$BC$20,V$4+1)</f>
        <v>1</v>
      </c>
      <c r="AW27" s="183">
        <f>HLOOKUP($AC27,HH!$A$2:$BC$20,W$4+1)</f>
        <v>1</v>
      </c>
    </row>
    <row r="28" spans="1:49" ht="13.65" customHeight="1" x14ac:dyDescent="0.25">
      <c r="A28" s="185" t="s">
        <v>37</v>
      </c>
      <c r="B28" s="360">
        <v>21.5</v>
      </c>
      <c r="C28" s="173">
        <f t="shared" si="0"/>
        <v>22</v>
      </c>
      <c r="D28" s="173">
        <f t="shared" si="6"/>
        <v>18</v>
      </c>
      <c r="E28" s="174">
        <v>4</v>
      </c>
      <c r="F28" s="175">
        <v>8</v>
      </c>
      <c r="G28" s="174">
        <v>5</v>
      </c>
      <c r="H28" s="174">
        <v>5</v>
      </c>
      <c r="I28" s="174">
        <v>3</v>
      </c>
      <c r="J28" s="174">
        <v>5</v>
      </c>
      <c r="K28" s="174">
        <v>5</v>
      </c>
      <c r="L28" s="174">
        <v>3</v>
      </c>
      <c r="M28" s="174">
        <v>6</v>
      </c>
      <c r="N28" s="134">
        <f t="shared" si="7"/>
        <v>44</v>
      </c>
      <c r="O28" s="176">
        <v>7</v>
      </c>
      <c r="P28" s="174">
        <v>6</v>
      </c>
      <c r="Q28" s="174">
        <v>5</v>
      </c>
      <c r="R28" s="174">
        <v>7</v>
      </c>
      <c r="S28" s="174">
        <v>5</v>
      </c>
      <c r="T28" s="174">
        <v>4</v>
      </c>
      <c r="U28" s="174">
        <v>6</v>
      </c>
      <c r="V28" s="174">
        <v>2</v>
      </c>
      <c r="W28" s="176">
        <v>5</v>
      </c>
      <c r="X28" s="177">
        <f t="shared" si="1"/>
        <v>47</v>
      </c>
      <c r="Y28" s="178">
        <f t="shared" si="2"/>
        <v>91</v>
      </c>
      <c r="Z28" s="179">
        <f t="shared" si="3"/>
        <v>73</v>
      </c>
      <c r="AA28" s="180">
        <f t="shared" si="4"/>
        <v>1</v>
      </c>
      <c r="AC28" s="354">
        <f t="shared" si="5"/>
        <v>18</v>
      </c>
      <c r="AD28" s="182">
        <v>4</v>
      </c>
      <c r="AE28" s="183">
        <f>HLOOKUP($AC28,HH!$A$2:$BC$20,E$4+1)</f>
        <v>1</v>
      </c>
      <c r="AF28" s="183">
        <f>HLOOKUP($AC28,HH!$A$2:$BC$20,F$4+1)</f>
        <v>1</v>
      </c>
      <c r="AG28" s="183">
        <f>HLOOKUP($AC28,HH!$A$2:$BC$20,G$4+1)</f>
        <v>1</v>
      </c>
      <c r="AH28" s="183">
        <f>HLOOKUP($AC28,HH!$A$2:$BC$20,H$4+1)</f>
        <v>1</v>
      </c>
      <c r="AI28" s="183">
        <f>HLOOKUP($AC28,HH!$A$2:$BC$20,I$4+1)</f>
        <v>1</v>
      </c>
      <c r="AJ28" s="183">
        <f>HLOOKUP($AC28,HH!$A$2:$BC$20,J$4+1)</f>
        <v>1</v>
      </c>
      <c r="AK28" s="183">
        <f>HLOOKUP($AC28,HH!$A$2:$BC$20,K$4+1)</f>
        <v>1</v>
      </c>
      <c r="AL28" s="183">
        <f>HLOOKUP($AC28,HH!$A$2:$BC$20,L$4+1)</f>
        <v>1</v>
      </c>
      <c r="AM28" s="183">
        <f>HLOOKUP($AC28,HH!$A$2:$BC$20,M$4+1)</f>
        <v>1</v>
      </c>
      <c r="AN28" s="183"/>
      <c r="AO28" s="183">
        <f>HLOOKUP($AC28,HH!$A$2:$BC$20,O$4+1)</f>
        <v>1</v>
      </c>
      <c r="AP28" s="183">
        <f>HLOOKUP($AC28,HH!$A$2:$BC$20,P$4+1)</f>
        <v>1</v>
      </c>
      <c r="AQ28" s="183">
        <f>HLOOKUP($AC28,HH!$A$2:$BC$20,Q$4+1)</f>
        <v>1</v>
      </c>
      <c r="AR28" s="183">
        <f>HLOOKUP($AC28,HH!$A$2:$BC$20,R$4+1)</f>
        <v>1</v>
      </c>
      <c r="AS28" s="183">
        <f>HLOOKUP($AC28,HH!$A$2:$BC$20,S$4+1)</f>
        <v>1</v>
      </c>
      <c r="AT28" s="183">
        <f>HLOOKUP($AC28,HH!$A$2:$BC$20,T$4+1)</f>
        <v>1</v>
      </c>
      <c r="AU28" s="183">
        <f>HLOOKUP($AC28,HH!$A$2:$BC$20,U$4+1)</f>
        <v>1</v>
      </c>
      <c r="AV28" s="183">
        <f>HLOOKUP($AC28,HH!$A$2:$BC$20,V$4+1)</f>
        <v>1</v>
      </c>
      <c r="AW28" s="183">
        <f>HLOOKUP($AC28,HH!$A$2:$BC$20,W$4+1)</f>
        <v>1</v>
      </c>
    </row>
    <row r="29" spans="1:49" ht="13.65" customHeight="1" x14ac:dyDescent="0.25">
      <c r="A29" s="185" t="s">
        <v>30</v>
      </c>
      <c r="B29" s="360">
        <v>12.6</v>
      </c>
      <c r="C29" s="173">
        <f t="shared" si="0"/>
        <v>12</v>
      </c>
      <c r="D29" s="173">
        <f t="shared" si="6"/>
        <v>9</v>
      </c>
      <c r="E29" s="174">
        <v>5</v>
      </c>
      <c r="F29" s="175">
        <v>5</v>
      </c>
      <c r="G29" s="174">
        <v>5</v>
      </c>
      <c r="H29" s="174">
        <v>5</v>
      </c>
      <c r="I29" s="174">
        <v>2</v>
      </c>
      <c r="J29" s="174">
        <v>5</v>
      </c>
      <c r="K29" s="174">
        <v>4</v>
      </c>
      <c r="L29" s="174">
        <v>4</v>
      </c>
      <c r="M29" s="174">
        <v>6</v>
      </c>
      <c r="N29" s="134">
        <f t="shared" si="7"/>
        <v>41</v>
      </c>
      <c r="O29" s="176">
        <v>4</v>
      </c>
      <c r="P29" s="174">
        <v>6</v>
      </c>
      <c r="Q29" s="174">
        <v>4</v>
      </c>
      <c r="R29" s="174">
        <v>5</v>
      </c>
      <c r="S29" s="174">
        <v>5</v>
      </c>
      <c r="T29" s="174">
        <v>4</v>
      </c>
      <c r="U29" s="174">
        <v>5</v>
      </c>
      <c r="V29" s="174">
        <v>4</v>
      </c>
      <c r="W29" s="176">
        <v>6</v>
      </c>
      <c r="X29" s="177">
        <f t="shared" si="1"/>
        <v>43</v>
      </c>
      <c r="Y29" s="178">
        <f t="shared" si="2"/>
        <v>84</v>
      </c>
      <c r="Z29" s="179">
        <f t="shared" si="3"/>
        <v>75</v>
      </c>
      <c r="AA29" s="180">
        <f t="shared" si="4"/>
        <v>3</v>
      </c>
      <c r="AC29" s="354">
        <f t="shared" si="5"/>
        <v>9</v>
      </c>
      <c r="AD29" s="182">
        <v>3</v>
      </c>
      <c r="AE29" s="183">
        <f>HLOOKUP($AC29,HH!$A$2:$BC$20,E$4+1)</f>
        <v>0</v>
      </c>
      <c r="AF29" s="183">
        <f>HLOOKUP($AC29,HH!$A$2:$BC$20,F$4+1)</f>
        <v>1</v>
      </c>
      <c r="AG29" s="183">
        <f>HLOOKUP($AC29,HH!$A$2:$BC$20,G$4+1)</f>
        <v>1</v>
      </c>
      <c r="AH29" s="183">
        <f>HLOOKUP($AC29,HH!$A$2:$BC$20,H$4+1)</f>
        <v>0</v>
      </c>
      <c r="AI29" s="183">
        <f>HLOOKUP($AC29,HH!$A$2:$BC$20,I$4+1)</f>
        <v>0</v>
      </c>
      <c r="AJ29" s="183">
        <f>HLOOKUP($AC29,HH!$A$2:$BC$20,J$4+1)</f>
        <v>1</v>
      </c>
      <c r="AK29" s="183">
        <f>HLOOKUP($AC29,HH!$A$2:$BC$20,K$4+1)</f>
        <v>1</v>
      </c>
      <c r="AL29" s="183">
        <f>HLOOKUP($AC29,HH!$A$2:$BC$20,L$4+1)</f>
        <v>0</v>
      </c>
      <c r="AM29" s="183">
        <f>HLOOKUP($AC29,HH!$A$2:$BC$20,M$4+1)</f>
        <v>1</v>
      </c>
      <c r="AN29" s="183"/>
      <c r="AO29" s="183">
        <f>HLOOKUP($AC29,HH!$A$2:$BC$20,O$4+1)</f>
        <v>1</v>
      </c>
      <c r="AP29" s="183">
        <f>HLOOKUP($AC29,HH!$A$2:$BC$20,P$4+1)</f>
        <v>1</v>
      </c>
      <c r="AQ29" s="183">
        <f>HLOOKUP($AC29,HH!$A$2:$BC$20,Q$4+1)</f>
        <v>0</v>
      </c>
      <c r="AR29" s="183">
        <f>HLOOKUP($AC29,HH!$A$2:$BC$20,R$4+1)</f>
        <v>1</v>
      </c>
      <c r="AS29" s="183">
        <f>HLOOKUP($AC29,HH!$A$2:$BC$20,S$4+1)</f>
        <v>0</v>
      </c>
      <c r="AT29" s="183">
        <f>HLOOKUP($AC29,HH!$A$2:$BC$20,T$4+1)</f>
        <v>0</v>
      </c>
      <c r="AU29" s="183">
        <f>HLOOKUP($AC29,HH!$A$2:$BC$20,U$4+1)</f>
        <v>1</v>
      </c>
      <c r="AV29" s="183">
        <f>HLOOKUP($AC29,HH!$A$2:$BC$20,V$4+1)</f>
        <v>0</v>
      </c>
      <c r="AW29" s="183">
        <f>HLOOKUP($AC29,HH!$A$2:$BC$20,W$4+1)</f>
        <v>0</v>
      </c>
    </row>
    <row r="30" spans="1:49" ht="13.65" customHeight="1" x14ac:dyDescent="0.25">
      <c r="A30" s="185" t="s">
        <v>22</v>
      </c>
      <c r="B30" s="360">
        <v>17.7</v>
      </c>
      <c r="C30" s="173">
        <f t="shared" si="0"/>
        <v>17</v>
      </c>
      <c r="D30" s="173">
        <f t="shared" si="6"/>
        <v>14</v>
      </c>
      <c r="E30" s="174"/>
      <c r="F30" s="175"/>
      <c r="G30" s="174"/>
      <c r="H30" s="174"/>
      <c r="I30" s="174"/>
      <c r="J30" s="174"/>
      <c r="K30" s="174"/>
      <c r="L30" s="174"/>
      <c r="M30" s="174"/>
      <c r="N30" s="134">
        <f t="shared" si="7"/>
        <v>0</v>
      </c>
      <c r="O30" s="176"/>
      <c r="P30" s="174"/>
      <c r="Q30" s="174"/>
      <c r="R30" s="174"/>
      <c r="S30" s="174"/>
      <c r="T30" s="174"/>
      <c r="U30" s="174"/>
      <c r="V30" s="174"/>
      <c r="W30" s="176"/>
      <c r="X30" s="177">
        <f t="shared" si="1"/>
        <v>0</v>
      </c>
      <c r="Y30" s="178" t="s">
        <v>20</v>
      </c>
      <c r="Z30" s="179" t="s">
        <v>20</v>
      </c>
      <c r="AA30" s="180">
        <f t="shared" si="4"/>
        <v>0</v>
      </c>
      <c r="AC30" s="354">
        <f t="shared" si="5"/>
        <v>14</v>
      </c>
      <c r="AD30" s="182"/>
      <c r="AE30" s="183">
        <f>HLOOKUP($AC30,HH!$A$2:$BC$20,E$4+1)</f>
        <v>0</v>
      </c>
      <c r="AF30" s="183">
        <f>HLOOKUP($AC30,HH!$A$2:$BC$20,F$4+1)</f>
        <v>1</v>
      </c>
      <c r="AG30" s="183">
        <f>HLOOKUP($AC30,HH!$A$2:$BC$20,G$4+1)</f>
        <v>1</v>
      </c>
      <c r="AH30" s="183">
        <f>HLOOKUP($AC30,HH!$A$2:$BC$20,H$4+1)</f>
        <v>1</v>
      </c>
      <c r="AI30" s="183">
        <f>HLOOKUP($AC30,HH!$A$2:$BC$20,I$4+1)</f>
        <v>1</v>
      </c>
      <c r="AJ30" s="183">
        <f>HLOOKUP($AC30,HH!$A$2:$BC$20,J$4+1)</f>
        <v>1</v>
      </c>
      <c r="AK30" s="183">
        <f>HLOOKUP($AC30,HH!$A$2:$BC$20,K$4+1)</f>
        <v>1</v>
      </c>
      <c r="AL30" s="183">
        <f>HLOOKUP($AC30,HH!$A$2:$BC$20,L$4+1)</f>
        <v>0</v>
      </c>
      <c r="AM30" s="183">
        <f>HLOOKUP($AC30,HH!$A$2:$BC$20,M$4+1)</f>
        <v>1</v>
      </c>
      <c r="AN30" s="183"/>
      <c r="AO30" s="183">
        <f>HLOOKUP($AC30,HH!$A$2:$BC$20,O$4+1)</f>
        <v>1</v>
      </c>
      <c r="AP30" s="183">
        <f>HLOOKUP($AC30,HH!$A$2:$BC$20,P$4+1)</f>
        <v>1</v>
      </c>
      <c r="AQ30" s="183">
        <f>HLOOKUP($AC30,HH!$A$2:$BC$20,Q$4+1)</f>
        <v>0</v>
      </c>
      <c r="AR30" s="183">
        <f>HLOOKUP($AC30,HH!$A$2:$BC$20,R$4+1)</f>
        <v>1</v>
      </c>
      <c r="AS30" s="183">
        <f>HLOOKUP($AC30,HH!$A$2:$BC$20,S$4+1)</f>
        <v>0</v>
      </c>
      <c r="AT30" s="183">
        <f>HLOOKUP($AC30,HH!$A$2:$BC$20,T$4+1)</f>
        <v>1</v>
      </c>
      <c r="AU30" s="183">
        <f>HLOOKUP($AC30,HH!$A$2:$BC$20,U$4+1)</f>
        <v>1</v>
      </c>
      <c r="AV30" s="183">
        <f>HLOOKUP($AC30,HH!$A$2:$BC$20,V$4+1)</f>
        <v>1</v>
      </c>
      <c r="AW30" s="183">
        <f>HLOOKUP($AC30,HH!$A$2:$BC$20,W$4+1)</f>
        <v>1</v>
      </c>
    </row>
    <row r="31" spans="1:49" ht="13.65" customHeight="1" x14ac:dyDescent="0.25">
      <c r="A31" s="185" t="s">
        <v>12</v>
      </c>
      <c r="B31" s="360">
        <v>10.8</v>
      </c>
      <c r="C31" s="173">
        <f t="shared" si="0"/>
        <v>10</v>
      </c>
      <c r="D31" s="173">
        <v>0</v>
      </c>
      <c r="E31" s="174">
        <v>5</v>
      </c>
      <c r="F31" s="175">
        <v>5</v>
      </c>
      <c r="G31" s="174">
        <v>4</v>
      </c>
      <c r="H31" s="174">
        <v>5</v>
      </c>
      <c r="I31" s="174">
        <v>4</v>
      </c>
      <c r="J31" s="174">
        <v>5</v>
      </c>
      <c r="K31" s="174">
        <v>5</v>
      </c>
      <c r="L31" s="174">
        <v>4</v>
      </c>
      <c r="M31" s="174">
        <v>5</v>
      </c>
      <c r="N31" s="134">
        <f t="shared" si="7"/>
        <v>42</v>
      </c>
      <c r="O31" s="176">
        <v>5</v>
      </c>
      <c r="P31" s="174">
        <v>4</v>
      </c>
      <c r="Q31" s="174">
        <v>4</v>
      </c>
      <c r="R31" s="174">
        <v>4</v>
      </c>
      <c r="S31" s="174">
        <v>4</v>
      </c>
      <c r="T31" s="174">
        <v>4</v>
      </c>
      <c r="U31" s="174">
        <v>4</v>
      </c>
      <c r="V31" s="174">
        <v>4</v>
      </c>
      <c r="W31" s="176">
        <v>4</v>
      </c>
      <c r="X31" s="177">
        <f t="shared" si="1"/>
        <v>37</v>
      </c>
      <c r="Y31" s="178">
        <f t="shared" si="2"/>
        <v>79</v>
      </c>
      <c r="Z31" s="179">
        <f t="shared" si="3"/>
        <v>69</v>
      </c>
      <c r="AA31" s="180">
        <f t="shared" si="4"/>
        <v>-3</v>
      </c>
      <c r="AC31" s="354">
        <f t="shared" si="5"/>
        <v>10</v>
      </c>
      <c r="AD31" s="182">
        <v>1</v>
      </c>
      <c r="AE31" s="183">
        <f>HLOOKUP($AC31,HH!$A$2:$BC$20,E$4+1)</f>
        <v>0</v>
      </c>
      <c r="AF31" s="183">
        <f>HLOOKUP($AC31,HH!$A$2:$BC$20,F$4+1)</f>
        <v>1</v>
      </c>
      <c r="AG31" s="183">
        <f>HLOOKUP($AC31,HH!$A$2:$BC$20,G$4+1)</f>
        <v>1</v>
      </c>
      <c r="AH31" s="183">
        <f>HLOOKUP($AC31,HH!$A$2:$BC$20,H$4+1)</f>
        <v>0</v>
      </c>
      <c r="AI31" s="183">
        <f>HLOOKUP($AC31,HH!$A$2:$BC$20,I$4+1)</f>
        <v>0</v>
      </c>
      <c r="AJ31" s="183">
        <f>HLOOKUP($AC31,HH!$A$2:$BC$20,J$4+1)</f>
        <v>1</v>
      </c>
      <c r="AK31" s="183">
        <f>HLOOKUP($AC31,HH!$A$2:$BC$20,K$4+1)</f>
        <v>1</v>
      </c>
      <c r="AL31" s="183">
        <f>HLOOKUP($AC31,HH!$A$2:$BC$20,L$4+1)</f>
        <v>0</v>
      </c>
      <c r="AM31" s="183">
        <f>HLOOKUP($AC31,HH!$A$2:$BC$20,M$4+1)</f>
        <v>1</v>
      </c>
      <c r="AN31" s="183"/>
      <c r="AO31" s="183">
        <f>HLOOKUP($AC31,HH!$A$2:$BC$20,O$4+1)</f>
        <v>1</v>
      </c>
      <c r="AP31" s="183">
        <f>HLOOKUP($AC31,HH!$A$2:$BC$20,P$4+1)</f>
        <v>1</v>
      </c>
      <c r="AQ31" s="183">
        <f>HLOOKUP($AC31,HH!$A$2:$BC$20,Q$4+1)</f>
        <v>0</v>
      </c>
      <c r="AR31" s="183">
        <f>HLOOKUP($AC31,HH!$A$2:$BC$20,R$4+1)</f>
        <v>1</v>
      </c>
      <c r="AS31" s="183">
        <f>HLOOKUP($AC31,HH!$A$2:$BC$20,S$4+1)</f>
        <v>0</v>
      </c>
      <c r="AT31" s="183">
        <f>HLOOKUP($AC31,HH!$A$2:$BC$20,T$4+1)</f>
        <v>0</v>
      </c>
      <c r="AU31" s="183">
        <f>HLOOKUP($AC31,HH!$A$2:$BC$20,U$4+1)</f>
        <v>1</v>
      </c>
      <c r="AV31" s="183">
        <f>HLOOKUP($AC31,HH!$A$2:$BC$20,V$4+1)</f>
        <v>0</v>
      </c>
      <c r="AW31" s="183">
        <f>HLOOKUP($AC31,HH!$A$2:$BC$20,W$4+1)</f>
        <v>1</v>
      </c>
    </row>
    <row r="32" spans="1:49" ht="13.65" customHeight="1" x14ac:dyDescent="0.25">
      <c r="A32" s="185" t="s">
        <v>21</v>
      </c>
      <c r="B32" s="360">
        <v>27.8</v>
      </c>
      <c r="C32" s="173">
        <f t="shared" si="0"/>
        <v>29</v>
      </c>
      <c r="D32" s="173">
        <f t="shared" si="6"/>
        <v>25</v>
      </c>
      <c r="E32" s="174">
        <v>5</v>
      </c>
      <c r="F32" s="175">
        <v>7</v>
      </c>
      <c r="G32" s="174">
        <v>4</v>
      </c>
      <c r="H32" s="174">
        <v>5</v>
      </c>
      <c r="I32" s="174">
        <v>3</v>
      </c>
      <c r="J32" s="174">
        <v>5</v>
      </c>
      <c r="K32" s="174">
        <v>6</v>
      </c>
      <c r="L32" s="174">
        <v>4</v>
      </c>
      <c r="M32" s="174">
        <v>9</v>
      </c>
      <c r="N32" s="134">
        <f t="shared" si="7"/>
        <v>48</v>
      </c>
      <c r="O32" s="176">
        <v>5</v>
      </c>
      <c r="P32" s="174">
        <v>7</v>
      </c>
      <c r="Q32" s="174">
        <v>5</v>
      </c>
      <c r="R32" s="174">
        <v>5</v>
      </c>
      <c r="S32" s="174">
        <v>6</v>
      </c>
      <c r="T32" s="174">
        <v>4</v>
      </c>
      <c r="U32" s="174">
        <v>5</v>
      </c>
      <c r="V32" s="174">
        <v>5</v>
      </c>
      <c r="W32" s="176">
        <v>6</v>
      </c>
      <c r="X32" s="177">
        <f t="shared" si="1"/>
        <v>48</v>
      </c>
      <c r="Y32" s="178">
        <f t="shared" si="2"/>
        <v>96</v>
      </c>
      <c r="Z32" s="179">
        <f t="shared" si="3"/>
        <v>71</v>
      </c>
      <c r="AA32" s="180">
        <f t="shared" si="4"/>
        <v>-1</v>
      </c>
      <c r="AC32" s="354">
        <f t="shared" si="5"/>
        <v>25</v>
      </c>
      <c r="AD32" s="182">
        <v>1</v>
      </c>
      <c r="AE32" s="183">
        <f>HLOOKUP($AC32,HH!$A$2:$BC$20,E$4+1)</f>
        <v>1</v>
      </c>
      <c r="AF32" s="183">
        <f>HLOOKUP($AC32,HH!$A$2:$BC$20,F$4+1)</f>
        <v>2</v>
      </c>
      <c r="AG32" s="183">
        <f>HLOOKUP($AC32,HH!$A$2:$BC$20,G$4+1)</f>
        <v>1</v>
      </c>
      <c r="AH32" s="183">
        <f>HLOOKUP($AC32,HH!$A$2:$BC$20,H$4+1)</f>
        <v>1</v>
      </c>
      <c r="AI32" s="183">
        <f>HLOOKUP($AC32,HH!$A$2:$BC$20,I$4+1)</f>
        <v>1</v>
      </c>
      <c r="AJ32" s="183">
        <f>HLOOKUP($AC32,HH!$A$2:$BC$20,J$4+1)</f>
        <v>2</v>
      </c>
      <c r="AK32" s="183">
        <f>HLOOKUP($AC32,HH!$A$2:$BC$20,K$4+1)</f>
        <v>2</v>
      </c>
      <c r="AL32" s="183">
        <f>HLOOKUP($AC32,HH!$A$2:$BC$20,L$4+1)</f>
        <v>1</v>
      </c>
      <c r="AM32" s="183">
        <f>HLOOKUP($AC32,HH!$A$2:$BC$20,M$4+1)</f>
        <v>2</v>
      </c>
      <c r="AN32" s="183"/>
      <c r="AO32" s="183">
        <f>HLOOKUP($AC32,HH!$A$2:$BC$20,O$4+1)</f>
        <v>2</v>
      </c>
      <c r="AP32" s="183">
        <f>HLOOKUP($AC32,HH!$A$2:$BC$20,P$4+1)</f>
        <v>2</v>
      </c>
      <c r="AQ32" s="183">
        <f>HLOOKUP($AC32,HH!$A$2:$BC$20,Q$4+1)</f>
        <v>1</v>
      </c>
      <c r="AR32" s="183">
        <f>HLOOKUP($AC32,HH!$A$2:$BC$20,R$4+1)</f>
        <v>1</v>
      </c>
      <c r="AS32" s="183">
        <f>HLOOKUP($AC32,HH!$A$2:$BC$20,S$4+1)</f>
        <v>1</v>
      </c>
      <c r="AT32" s="183">
        <f>HLOOKUP($AC32,HH!$A$2:$BC$20,T$4+1)</f>
        <v>1</v>
      </c>
      <c r="AU32" s="183">
        <f>HLOOKUP($AC32,HH!$A$2:$BC$20,U$4+1)</f>
        <v>2</v>
      </c>
      <c r="AV32" s="183">
        <f>HLOOKUP($AC32,HH!$A$2:$BC$20,V$4+1)</f>
        <v>1</v>
      </c>
      <c r="AW32" s="183">
        <f>HLOOKUP($AC32,HH!$A$2:$BC$20,W$4+1)</f>
        <v>1</v>
      </c>
    </row>
    <row r="33" spans="1:49" ht="13.65" customHeight="1" x14ac:dyDescent="0.25">
      <c r="A33" s="185" t="s">
        <v>26</v>
      </c>
      <c r="B33" s="360">
        <v>20.100000000000001</v>
      </c>
      <c r="C33" s="173">
        <f t="shared" si="0"/>
        <v>20</v>
      </c>
      <c r="D33" s="173">
        <v>0</v>
      </c>
      <c r="E33" s="174">
        <v>5</v>
      </c>
      <c r="F33" s="175">
        <v>8</v>
      </c>
      <c r="G33" s="174">
        <v>5</v>
      </c>
      <c r="H33" s="174">
        <v>5</v>
      </c>
      <c r="I33" s="174">
        <v>4</v>
      </c>
      <c r="J33" s="174">
        <v>6</v>
      </c>
      <c r="K33" s="174">
        <v>7</v>
      </c>
      <c r="L33" s="174">
        <v>5</v>
      </c>
      <c r="M33" s="174">
        <v>8</v>
      </c>
      <c r="N33" s="134">
        <f t="shared" si="7"/>
        <v>53</v>
      </c>
      <c r="O33" s="176">
        <v>6</v>
      </c>
      <c r="P33" s="174">
        <v>8</v>
      </c>
      <c r="Q33" s="174">
        <v>4</v>
      </c>
      <c r="R33" s="174">
        <v>6</v>
      </c>
      <c r="S33" s="174">
        <v>5</v>
      </c>
      <c r="T33" s="174">
        <v>4</v>
      </c>
      <c r="U33" s="174">
        <v>5</v>
      </c>
      <c r="V33" s="174">
        <v>4</v>
      </c>
      <c r="W33" s="176">
        <v>5</v>
      </c>
      <c r="X33" s="177">
        <f t="shared" si="1"/>
        <v>47</v>
      </c>
      <c r="Y33" s="178">
        <f t="shared" si="2"/>
        <v>100</v>
      </c>
      <c r="Z33" s="179">
        <f t="shared" si="3"/>
        <v>80</v>
      </c>
      <c r="AA33" s="180">
        <f t="shared" si="4"/>
        <v>8</v>
      </c>
      <c r="AC33" s="354">
        <f t="shared" si="5"/>
        <v>20</v>
      </c>
      <c r="AD33" s="182">
        <v>2</v>
      </c>
      <c r="AE33" s="183">
        <f>HLOOKUP($AC33,HH!$A$2:$BC$20,E$4+1)</f>
        <v>1</v>
      </c>
      <c r="AF33" s="183">
        <f>HLOOKUP($AC33,HH!$A$2:$BC$20,F$4+1)</f>
        <v>1</v>
      </c>
      <c r="AG33" s="183">
        <f>HLOOKUP($AC33,HH!$A$2:$BC$20,G$4+1)</f>
        <v>1</v>
      </c>
      <c r="AH33" s="183">
        <f>HLOOKUP($AC33,HH!$A$2:$BC$20,H$4+1)</f>
        <v>1</v>
      </c>
      <c r="AI33" s="183">
        <f>HLOOKUP($AC33,HH!$A$2:$BC$20,I$4+1)</f>
        <v>1</v>
      </c>
      <c r="AJ33" s="183">
        <f>HLOOKUP($AC33,HH!$A$2:$BC$20,J$4+1)</f>
        <v>1</v>
      </c>
      <c r="AK33" s="183">
        <f>HLOOKUP($AC33,HH!$A$2:$BC$20,K$4+1)</f>
        <v>1</v>
      </c>
      <c r="AL33" s="183">
        <f>HLOOKUP($AC33,HH!$A$2:$BC$20,L$4+1)</f>
        <v>1</v>
      </c>
      <c r="AM33" s="183">
        <f>HLOOKUP($AC33,HH!$A$2:$BC$20,M$4+1)</f>
        <v>2</v>
      </c>
      <c r="AN33" s="183"/>
      <c r="AO33" s="183">
        <f>HLOOKUP($AC33,HH!$A$2:$BC$20,O$4+1)</f>
        <v>1</v>
      </c>
      <c r="AP33" s="183">
        <f>HLOOKUP($AC33,HH!$A$2:$BC$20,P$4+1)</f>
        <v>2</v>
      </c>
      <c r="AQ33" s="183">
        <f>HLOOKUP($AC33,HH!$A$2:$BC$20,Q$4+1)</f>
        <v>1</v>
      </c>
      <c r="AR33" s="183">
        <f>HLOOKUP($AC33,HH!$A$2:$BC$20,R$4+1)</f>
        <v>1</v>
      </c>
      <c r="AS33" s="183">
        <f>HLOOKUP($AC33,HH!$A$2:$BC$20,S$4+1)</f>
        <v>1</v>
      </c>
      <c r="AT33" s="183">
        <f>HLOOKUP($AC33,HH!$A$2:$BC$20,T$4+1)</f>
        <v>1</v>
      </c>
      <c r="AU33" s="183">
        <f>HLOOKUP($AC33,HH!$A$2:$BC$20,U$4+1)</f>
        <v>1</v>
      </c>
      <c r="AV33" s="183">
        <f>HLOOKUP($AC33,HH!$A$2:$BC$20,V$4+1)</f>
        <v>1</v>
      </c>
      <c r="AW33" s="183">
        <f>HLOOKUP($AC33,HH!$A$2:$BC$20,W$4+1)</f>
        <v>1</v>
      </c>
    </row>
    <row r="34" spans="1:49" ht="13.65" customHeight="1" x14ac:dyDescent="0.25">
      <c r="A34" s="185" t="s">
        <v>43</v>
      </c>
      <c r="B34" s="360">
        <v>15.9</v>
      </c>
      <c r="C34" s="173">
        <f>_xlfn.IFS($A$5:$A$34="Andi Grant",ROUND($B$5:$B$34*($C$2/113)-($B$3-$AA$2),0),$A$5:$A$34&lt;&gt;"Andi Grant",ROUND($B$5:$B$34*($C$3/113)-($B$3-$AA$3),0))</f>
        <v>15</v>
      </c>
      <c r="D34" s="173">
        <v>0</v>
      </c>
      <c r="E34" s="174"/>
      <c r="F34" s="175"/>
      <c r="G34" s="174"/>
      <c r="H34" s="174"/>
      <c r="I34" s="174"/>
      <c r="J34" s="174"/>
      <c r="K34" s="174"/>
      <c r="L34" s="174"/>
      <c r="M34" s="174"/>
      <c r="N34" s="134">
        <f>SUM(E34:M34)</f>
        <v>0</v>
      </c>
      <c r="O34" s="176"/>
      <c r="P34" s="174"/>
      <c r="Q34" s="174"/>
      <c r="R34" s="174"/>
      <c r="S34" s="174"/>
      <c r="T34" s="174"/>
      <c r="U34" s="174"/>
      <c r="V34" s="174"/>
      <c r="W34" s="176"/>
      <c r="X34" s="177">
        <f>SUM(O34:W34)</f>
        <v>0</v>
      </c>
      <c r="Y34" s="178" t="s">
        <v>20</v>
      </c>
      <c r="Z34" s="179" t="s">
        <v>20</v>
      </c>
      <c r="AA34" s="180">
        <f>IF(X34&gt;0,ROUND(Y34-($AC$5:$AC$34+$B$3),0),0)</f>
        <v>0</v>
      </c>
      <c r="AC34" s="354">
        <f>IF(D34&gt;0,D34,C34)</f>
        <v>15</v>
      </c>
      <c r="AD34" s="182"/>
      <c r="AE34" s="183">
        <f>HLOOKUP($AC34,HH!$A$2:$BC$20,E$4+1)</f>
        <v>1</v>
      </c>
      <c r="AF34" s="183">
        <f>HLOOKUP($AC34,HH!$A$2:$BC$20,F$4+1)</f>
        <v>1</v>
      </c>
      <c r="AG34" s="183">
        <f>HLOOKUP($AC34,HH!$A$2:$BC$20,G$4+1)</f>
        <v>1</v>
      </c>
      <c r="AH34" s="183">
        <f>HLOOKUP($AC34,HH!$A$2:$BC$20,H$4+1)</f>
        <v>1</v>
      </c>
      <c r="AI34" s="183">
        <f>HLOOKUP($AC34,HH!$A$2:$BC$20,I$4+1)</f>
        <v>1</v>
      </c>
      <c r="AJ34" s="183">
        <f>HLOOKUP($AC34,HH!$A$2:$BC$20,J$4+1)</f>
        <v>1</v>
      </c>
      <c r="AK34" s="183">
        <f>HLOOKUP($AC34,HH!$A$2:$BC$20,K$4+1)</f>
        <v>1</v>
      </c>
      <c r="AL34" s="183">
        <f>HLOOKUP($AC34,HH!$A$2:$BC$20,L$4+1)</f>
        <v>0</v>
      </c>
      <c r="AM34" s="183">
        <f>HLOOKUP($AC34,HH!$A$2:$BC$20,M$4+1)</f>
        <v>1</v>
      </c>
      <c r="AN34" s="183"/>
      <c r="AO34" s="183">
        <f>HLOOKUP($AC34,HH!$A$2:$BC$20,O$4+1)</f>
        <v>1</v>
      </c>
      <c r="AP34" s="183">
        <f>HLOOKUP($AC34,HH!$A$2:$BC$20,P$4+1)</f>
        <v>1</v>
      </c>
      <c r="AQ34" s="183">
        <f>HLOOKUP($AC34,HH!$A$2:$BC$20,Q$4+1)</f>
        <v>0</v>
      </c>
      <c r="AR34" s="183">
        <f>HLOOKUP($AC34,HH!$A$2:$BC$20,R$4+1)</f>
        <v>1</v>
      </c>
      <c r="AS34" s="183">
        <f>HLOOKUP($AC34,HH!$A$2:$BC$20,S$4+1)</f>
        <v>0</v>
      </c>
      <c r="AT34" s="183">
        <f>HLOOKUP($AC34,HH!$A$2:$BC$20,T$4+1)</f>
        <v>1</v>
      </c>
      <c r="AU34" s="183">
        <f>HLOOKUP($AC34,HH!$A$2:$BC$20,U$4+1)</f>
        <v>1</v>
      </c>
      <c r="AV34" s="183">
        <f>HLOOKUP($AC34,HH!$A$2:$BC$20,V$4+1)</f>
        <v>1</v>
      </c>
      <c r="AW34" s="183">
        <f>HLOOKUP($AC34,HH!$A$2:$BC$20,W$4+1)</f>
        <v>1</v>
      </c>
    </row>
    <row r="35" spans="1:49" ht="13.65" customHeight="1" x14ac:dyDescent="0.25">
      <c r="A35" s="191" t="s">
        <v>120</v>
      </c>
      <c r="B35" s="160"/>
      <c r="C35" s="161"/>
      <c r="D35" s="162"/>
      <c r="E35" s="192"/>
      <c r="F35" s="193"/>
      <c r="G35" s="192"/>
      <c r="H35" s="192"/>
      <c r="I35" s="192"/>
      <c r="J35" s="192"/>
      <c r="K35" s="192"/>
      <c r="L35" s="192"/>
      <c r="M35" s="192"/>
      <c r="N35" s="133"/>
      <c r="O35" s="192"/>
      <c r="P35" s="192"/>
      <c r="Q35" s="192"/>
      <c r="R35" s="192"/>
      <c r="S35" s="192"/>
      <c r="T35" s="192"/>
      <c r="U35" s="192"/>
      <c r="V35" s="192"/>
      <c r="W35" s="192"/>
      <c r="X35" s="167"/>
      <c r="Y35" s="168"/>
      <c r="Z35" s="168"/>
      <c r="AA35" s="169"/>
      <c r="AB35" s="170"/>
      <c r="AC35" s="353"/>
      <c r="AD35" s="147"/>
    </row>
    <row r="36" spans="1:49" s="118" customFormat="1" ht="13.65" customHeight="1" x14ac:dyDescent="0.25">
      <c r="A36" s="194" t="s">
        <v>121</v>
      </c>
      <c r="B36" s="116"/>
      <c r="C36" s="11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20"/>
      <c r="Q36" s="120"/>
      <c r="R36" s="120"/>
      <c r="S36" s="120"/>
      <c r="T36" s="122"/>
      <c r="U36" s="120"/>
      <c r="V36" s="120"/>
      <c r="W36" s="120"/>
      <c r="X36" s="120"/>
      <c r="Y36" s="120"/>
      <c r="Z36" s="123"/>
      <c r="AA36" s="195"/>
      <c r="AB36" s="115"/>
      <c r="AC36" s="355"/>
      <c r="AD36" s="125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</row>
    <row r="37" spans="1:49" s="118" customFormat="1" ht="13.65" customHeight="1" x14ac:dyDescent="0.25">
      <c r="A37" s="196" t="s">
        <v>122</v>
      </c>
      <c r="B37" s="197"/>
      <c r="C37" s="11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20"/>
      <c r="Q37" s="120"/>
      <c r="R37" s="120"/>
      <c r="S37" s="120"/>
      <c r="T37" s="122"/>
      <c r="U37" s="120"/>
      <c r="V37" s="120"/>
      <c r="W37" s="120"/>
      <c r="X37" s="120"/>
      <c r="Y37" s="120"/>
      <c r="Z37" s="123"/>
      <c r="AA37" s="195"/>
      <c r="AB37" s="115"/>
      <c r="AC37" s="355"/>
      <c r="AD37" s="125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spans="1:49" ht="13.65" customHeight="1" x14ac:dyDescent="0.25">
      <c r="A38" s="115" t="s">
        <v>123</v>
      </c>
      <c r="B38" s="198"/>
      <c r="AA38" s="195"/>
    </row>
    <row r="39" spans="1:49" ht="13.65" customHeight="1" x14ac:dyDescent="0.25">
      <c r="A39" s="115" t="s">
        <v>124</v>
      </c>
      <c r="B39" s="199"/>
      <c r="AA39" s="195"/>
    </row>
  </sheetData>
  <conditionalFormatting sqref="E5:E12 E21:E34">
    <cfRule type="cellIs" dxfId="1500" priority="135" stopIfTrue="1" operator="greaterThan">
      <formula>$E$3+2+AE5</formula>
    </cfRule>
  </conditionalFormatting>
  <conditionalFormatting sqref="E5:E12 G5:L12 P5:W12 E21:E34 G21:L34 P21:W34">
    <cfRule type="cellIs" priority="131" stopIfTrue="1" operator="equal">
      <formula>E$3+2</formula>
    </cfRule>
  </conditionalFormatting>
  <conditionalFormatting sqref="E5:E34">
    <cfRule type="cellIs" dxfId="1499" priority="33" stopIfTrue="1" operator="equal">
      <formula>E$3-2</formula>
    </cfRule>
  </conditionalFormatting>
  <conditionalFormatting sqref="E13:E20">
    <cfRule type="cellIs" dxfId="1498" priority="31" stopIfTrue="1" operator="greaterThan">
      <formula>$E$3+2+AE13</formula>
    </cfRule>
    <cfRule type="cellIs" dxfId="1497" priority="32" stopIfTrue="1" operator="equal">
      <formula>E$3-1</formula>
    </cfRule>
    <cfRule type="cellIs" priority="34" stopIfTrue="1" operator="equal">
      <formula>E$3+2</formula>
    </cfRule>
  </conditionalFormatting>
  <conditionalFormatting sqref="F5:F34">
    <cfRule type="cellIs" dxfId="1496" priority="27" stopIfTrue="1" operator="greaterThan">
      <formula>$F$3+2+AF5</formula>
    </cfRule>
    <cfRule type="cellIs" dxfId="1495" priority="29" stopIfTrue="1" operator="equal">
      <formula>F$3-2</formula>
    </cfRule>
    <cfRule type="cellIs" priority="30" stopIfTrue="1" operator="equal">
      <formula>0</formula>
    </cfRule>
  </conditionalFormatting>
  <conditionalFormatting sqref="F13:F20">
    <cfRule type="cellIs" dxfId="1494" priority="28" stopIfTrue="1" operator="equal">
      <formula>F$3-1</formula>
    </cfRule>
  </conditionalFormatting>
  <conditionalFormatting sqref="G5:G12 I5:I12 K5:M12 O5:W12 G21:G34 I21:I34 K21:M34 O21:W34 E5:E12 E21:E34">
    <cfRule type="cellIs" dxfId="1493" priority="130" stopIfTrue="1" operator="equal">
      <formula>E$3-1</formula>
    </cfRule>
  </conditionalFormatting>
  <conditionalFormatting sqref="G5:G34">
    <cfRule type="cellIs" dxfId="1492" priority="49" stopIfTrue="1" operator="greaterThan">
      <formula>$G$3+2+AG5</formula>
    </cfRule>
    <cfRule type="cellIs" priority="50" operator="equal">
      <formula>0</formula>
    </cfRule>
  </conditionalFormatting>
  <conditionalFormatting sqref="G13">
    <cfRule type="cellIs" dxfId="1491" priority="89" stopIfTrue="1" operator="equal">
      <formula>G$3-1</formula>
    </cfRule>
    <cfRule type="cellIs" priority="90" stopIfTrue="1" operator="equal">
      <formula>G$3+2</formula>
    </cfRule>
  </conditionalFormatting>
  <conditionalFormatting sqref="G14:G19">
    <cfRule type="cellIs" dxfId="1490" priority="122" stopIfTrue="1" operator="equal">
      <formula>G$3-1</formula>
    </cfRule>
    <cfRule type="cellIs" priority="123" stopIfTrue="1" operator="equal">
      <formula>G$3+2</formula>
    </cfRule>
  </conditionalFormatting>
  <conditionalFormatting sqref="G20">
    <cfRule type="cellIs" dxfId="1489" priority="51" stopIfTrue="1" operator="equal">
      <formula>G$3-2</formula>
    </cfRule>
    <cfRule type="cellIs" dxfId="1488" priority="52" stopIfTrue="1" operator="equal">
      <formula>G$3-1</formula>
    </cfRule>
    <cfRule type="cellIs" priority="53" stopIfTrue="1" operator="equal">
      <formula>G$3+2</formula>
    </cfRule>
  </conditionalFormatting>
  <conditionalFormatting sqref="G14:H19">
    <cfRule type="cellIs" dxfId="1487" priority="119" stopIfTrue="1" operator="equal">
      <formula>G$3-2</formula>
    </cfRule>
  </conditionalFormatting>
  <conditionalFormatting sqref="G13:I13">
    <cfRule type="cellIs" dxfId="1486" priority="84" stopIfTrue="1" operator="equal">
      <formula>G$3-2</formula>
    </cfRule>
  </conditionalFormatting>
  <conditionalFormatting sqref="G5:M12 G21:M34 O5:W12 O21:W34">
    <cfRule type="cellIs" dxfId="1485" priority="129" stopIfTrue="1" operator="equal">
      <formula>G$3-2</formula>
    </cfRule>
  </conditionalFormatting>
  <conditionalFormatting sqref="H5:H12 H21:H34 J14:J19 F5:F12 F21:F34">
    <cfRule type="cellIs" dxfId="1484" priority="124" stopIfTrue="1" operator="equal">
      <formula>F$3-1</formula>
    </cfRule>
  </conditionalFormatting>
  <conditionalFormatting sqref="H5:H34">
    <cfRule type="cellIs" dxfId="1483" priority="118" stopIfTrue="1" operator="greaterThan">
      <formula>$H$3+2+$AH5</formula>
    </cfRule>
  </conditionalFormatting>
  <conditionalFormatting sqref="H13">
    <cfRule type="cellIs" dxfId="1482" priority="87" stopIfTrue="1" operator="equal">
      <formula>H$3-1</formula>
    </cfRule>
    <cfRule type="cellIs" priority="88" stopIfTrue="1" operator="equal">
      <formula>H$3+2</formula>
    </cfRule>
  </conditionalFormatting>
  <conditionalFormatting sqref="H14:H19">
    <cfRule type="cellIs" dxfId="1481" priority="120" stopIfTrue="1" operator="equal">
      <formula>H$3-1</formula>
    </cfRule>
    <cfRule type="cellIs" priority="121" stopIfTrue="1" operator="equal">
      <formula>H$3+2</formula>
    </cfRule>
  </conditionalFormatting>
  <conditionalFormatting sqref="H20">
    <cfRule type="cellIs" dxfId="1480" priority="47" stopIfTrue="1" operator="equal">
      <formula>H$3-1</formula>
    </cfRule>
    <cfRule type="cellIs" priority="48" stopIfTrue="1" operator="equal">
      <formula>H$3+2</formula>
    </cfRule>
  </conditionalFormatting>
  <conditionalFormatting sqref="H20:I20">
    <cfRule type="cellIs" dxfId="1479" priority="44" stopIfTrue="1" operator="equal">
      <formula>H$3-2</formula>
    </cfRule>
  </conditionalFormatting>
  <conditionalFormatting sqref="I5:I34">
    <cfRule type="cellIs" dxfId="1478" priority="43" stopIfTrue="1" operator="greaterThan">
      <formula>$I$3+2+AI5</formula>
    </cfRule>
  </conditionalFormatting>
  <conditionalFormatting sqref="I13">
    <cfRule type="cellIs" dxfId="1477" priority="85" stopIfTrue="1" operator="equal">
      <formula>I$3-1</formula>
    </cfRule>
    <cfRule type="cellIs" priority="86" stopIfTrue="1" operator="equal">
      <formula>I$3+2</formula>
    </cfRule>
  </conditionalFormatting>
  <conditionalFormatting sqref="I14:I19">
    <cfRule type="cellIs" dxfId="1476" priority="116" stopIfTrue="1" operator="equal">
      <formula>I$3-1</formula>
    </cfRule>
    <cfRule type="cellIs" priority="117" stopIfTrue="1" operator="equal">
      <formula>I$3+2</formula>
    </cfRule>
  </conditionalFormatting>
  <conditionalFormatting sqref="I20">
    <cfRule type="cellIs" dxfId="1475" priority="45" stopIfTrue="1" operator="equal">
      <formula>I$3-1</formula>
    </cfRule>
    <cfRule type="cellIs" priority="46" stopIfTrue="1" operator="equal">
      <formula>I$3+2</formula>
    </cfRule>
  </conditionalFormatting>
  <conditionalFormatting sqref="I14:J19">
    <cfRule type="cellIs" dxfId="1474" priority="115" stopIfTrue="1" operator="equal">
      <formula>I$3-2</formula>
    </cfRule>
  </conditionalFormatting>
  <conditionalFormatting sqref="J5:J13">
    <cfRule type="cellIs" dxfId="1473" priority="93" stopIfTrue="1" operator="equal">
      <formula>J$3-1</formula>
    </cfRule>
  </conditionalFormatting>
  <conditionalFormatting sqref="J5:J19">
    <cfRule type="cellIs" dxfId="1472" priority="91" stopIfTrue="1" operator="greaterThan">
      <formula>$J$3+2+AJ5</formula>
    </cfRule>
  </conditionalFormatting>
  <conditionalFormatting sqref="J13">
    <cfRule type="cellIs" dxfId="1471" priority="92" stopIfTrue="1" operator="equal">
      <formula>J$3-2</formula>
    </cfRule>
  </conditionalFormatting>
  <conditionalFormatting sqref="J20">
    <cfRule type="cellIs" dxfId="1470" priority="55" stopIfTrue="1" operator="equal">
      <formula>J$3-2</formula>
    </cfRule>
  </conditionalFormatting>
  <conditionalFormatting sqref="J20:J34">
    <cfRule type="cellIs" dxfId="1469" priority="54" stopIfTrue="1" operator="greaterThan">
      <formula>$J$3+2+AJ20</formula>
    </cfRule>
    <cfRule type="cellIs" dxfId="1468" priority="56" stopIfTrue="1" operator="equal">
      <formula>J$3-1</formula>
    </cfRule>
  </conditionalFormatting>
  <conditionalFormatting sqref="J20:K20">
    <cfRule type="cellIs" priority="42" stopIfTrue="1" operator="equal">
      <formula>J$3+2</formula>
    </cfRule>
  </conditionalFormatting>
  <conditionalFormatting sqref="J13:L19">
    <cfRule type="cellIs" priority="83" stopIfTrue="1" operator="equal">
      <formula>J$3+2</formula>
    </cfRule>
  </conditionalFormatting>
  <conditionalFormatting sqref="K5:K34">
    <cfRule type="cellIs" dxfId="1467" priority="39" stopIfTrue="1" operator="greaterThan">
      <formula>$K$3+2+AK5</formula>
    </cfRule>
  </conditionalFormatting>
  <conditionalFormatting sqref="K20">
    <cfRule type="cellIs" dxfId="1466" priority="40" stopIfTrue="1" operator="equal">
      <formula>K$3-2</formula>
    </cfRule>
    <cfRule type="cellIs" dxfId="1465" priority="41" stopIfTrue="1" operator="equal">
      <formula>K$3-1</formula>
    </cfRule>
  </conditionalFormatting>
  <conditionalFormatting sqref="K13:M19">
    <cfRule type="cellIs" dxfId="1464" priority="81" stopIfTrue="1" operator="equal">
      <formula>K$3-2</formula>
    </cfRule>
    <cfRule type="cellIs" dxfId="1463" priority="82" stopIfTrue="1" operator="equal">
      <formula>K$3-1</formula>
    </cfRule>
  </conditionalFormatting>
  <conditionalFormatting sqref="L5:L34">
    <cfRule type="cellIs" dxfId="1462" priority="35" stopIfTrue="1" operator="greaterThan">
      <formula>$L$3+2+AL5</formula>
    </cfRule>
  </conditionalFormatting>
  <conditionalFormatting sqref="L20">
    <cfRule type="cellIs" dxfId="1461" priority="36" stopIfTrue="1" operator="equal">
      <formula>L$3-2</formula>
    </cfRule>
    <cfRule type="cellIs" dxfId="1460" priority="37" stopIfTrue="1" operator="equal">
      <formula>L$3-1</formula>
    </cfRule>
    <cfRule type="cellIs" priority="38" stopIfTrue="1" operator="equal">
      <formula>L$3+2</formula>
    </cfRule>
  </conditionalFormatting>
  <conditionalFormatting sqref="M5:M12 M21:M34">
    <cfRule type="cellIs" dxfId="1459" priority="134" stopIfTrue="1" operator="greaterThan">
      <formula>$M$3+2+AM5</formula>
    </cfRule>
  </conditionalFormatting>
  <conditionalFormatting sqref="M5:M19">
    <cfRule type="cellIs" priority="94" operator="equal">
      <formula>M$3+2</formula>
    </cfRule>
  </conditionalFormatting>
  <conditionalFormatting sqref="M13:M20">
    <cfRule type="cellIs" dxfId="1458" priority="57" stopIfTrue="1" operator="greaterThan">
      <formula>$M$3+2+AM13</formula>
    </cfRule>
  </conditionalFormatting>
  <conditionalFormatting sqref="M20">
    <cfRule type="cellIs" dxfId="1457" priority="58" stopIfTrue="1" operator="equal">
      <formula>M$3-2</formula>
    </cfRule>
    <cfRule type="cellIs" dxfId="1456" priority="59" stopIfTrue="1" operator="equal">
      <formula>M$3-1</formula>
    </cfRule>
  </conditionalFormatting>
  <conditionalFormatting sqref="M20:M34">
    <cfRule type="cellIs" priority="60" operator="equal">
      <formula>M$3+2</formula>
    </cfRule>
  </conditionalFormatting>
  <conditionalFormatting sqref="O5:O34">
    <cfRule type="cellIs" dxfId="1455" priority="24" stopIfTrue="1" operator="greaterThan">
      <formula>$O$3+2+AO5</formula>
    </cfRule>
  </conditionalFormatting>
  <conditionalFormatting sqref="O13:O20">
    <cfRule type="cellIs" dxfId="1454" priority="25" stopIfTrue="1" operator="equal">
      <formula>O$3-1</formula>
    </cfRule>
    <cfRule type="cellIs" dxfId="1453" priority="26" stopIfTrue="1" operator="equal">
      <formula>O$3-2</formula>
    </cfRule>
  </conditionalFormatting>
  <conditionalFormatting sqref="O5:W19">
    <cfRule type="cellIs" dxfId="1452" priority="95" stopIfTrue="1" operator="equal">
      <formula>0</formula>
    </cfRule>
  </conditionalFormatting>
  <conditionalFormatting sqref="O20:W34">
    <cfRule type="cellIs" dxfId="1451" priority="61" stopIfTrue="1" operator="equal">
      <formula>0</formula>
    </cfRule>
  </conditionalFormatting>
  <conditionalFormatting sqref="P5:P19">
    <cfRule type="cellIs" dxfId="1450" priority="100" stopIfTrue="1" operator="greaterThan">
      <formula>$P$3+2+AP5</formula>
    </cfRule>
  </conditionalFormatting>
  <conditionalFormatting sqref="P13">
    <cfRule type="cellIs" dxfId="1449" priority="101" stopIfTrue="1" operator="equal">
      <formula>P$3-2</formula>
    </cfRule>
    <cfRule type="cellIs" dxfId="1448" priority="102" stopIfTrue="1" operator="equal">
      <formula>P$3-1</formula>
    </cfRule>
    <cfRule type="cellIs" priority="103" stopIfTrue="1" operator="equal">
      <formula>P$3+2</formula>
    </cfRule>
  </conditionalFormatting>
  <conditionalFormatting sqref="P20">
    <cfRule type="cellIs" dxfId="1447" priority="67" stopIfTrue="1" operator="equal">
      <formula>P$3-2</formula>
    </cfRule>
    <cfRule type="cellIs" dxfId="1446" priority="68" stopIfTrue="1" operator="equal">
      <formula>P$3-1</formula>
    </cfRule>
    <cfRule type="cellIs" priority="69" stopIfTrue="1" operator="equal">
      <formula>P$3+2</formula>
    </cfRule>
  </conditionalFormatting>
  <conditionalFormatting sqref="P20:P34">
    <cfRule type="cellIs" dxfId="1445" priority="66" stopIfTrue="1" operator="greaterThan">
      <formula>$P$3+2+AP20</formula>
    </cfRule>
  </conditionalFormatting>
  <conditionalFormatting sqref="P14:S19">
    <cfRule type="cellIs" dxfId="1444" priority="126" stopIfTrue="1" operator="equal">
      <formula>P$3-2</formula>
    </cfRule>
    <cfRule type="cellIs" dxfId="1443" priority="127" stopIfTrue="1" operator="equal">
      <formula>P$3-1</formula>
    </cfRule>
    <cfRule type="cellIs" priority="128" stopIfTrue="1" operator="equal">
      <formula>P$3+2</formula>
    </cfRule>
  </conditionalFormatting>
  <conditionalFormatting sqref="Q5:Q19">
    <cfRule type="cellIs" dxfId="1442" priority="104" stopIfTrue="1" operator="greaterThan">
      <formula>$Q$3+2+AQ5</formula>
    </cfRule>
  </conditionalFormatting>
  <conditionalFormatting sqref="Q13">
    <cfRule type="cellIs" dxfId="1441" priority="105" stopIfTrue="1" operator="equal">
      <formula>Q$3-2</formula>
    </cfRule>
    <cfRule type="cellIs" dxfId="1440" priority="106" stopIfTrue="1" operator="equal">
      <formula>Q$3-1</formula>
    </cfRule>
    <cfRule type="cellIs" priority="107" stopIfTrue="1" operator="equal">
      <formula>Q$3+2</formula>
    </cfRule>
  </conditionalFormatting>
  <conditionalFormatting sqref="Q20">
    <cfRule type="cellIs" dxfId="1439" priority="71" stopIfTrue="1" operator="equal">
      <formula>Q$3-2</formula>
    </cfRule>
    <cfRule type="cellIs" dxfId="1438" priority="72" stopIfTrue="1" operator="equal">
      <formula>Q$3-1</formula>
    </cfRule>
    <cfRule type="cellIs" priority="73" stopIfTrue="1" operator="equal">
      <formula>Q$3+2</formula>
    </cfRule>
  </conditionalFormatting>
  <conditionalFormatting sqref="Q20:Q34">
    <cfRule type="cellIs" dxfId="1437" priority="70" stopIfTrue="1" operator="greaterThan">
      <formula>$Q$3+2+AQ20</formula>
    </cfRule>
  </conditionalFormatting>
  <conditionalFormatting sqref="R5:R19">
    <cfRule type="cellIs" dxfId="1436" priority="96" stopIfTrue="1" operator="greaterThan">
      <formula>$R$3+2+AR5</formula>
    </cfRule>
  </conditionalFormatting>
  <conditionalFormatting sqref="R13">
    <cfRule type="cellIs" dxfId="1435" priority="97" stopIfTrue="1" operator="equal">
      <formula>R$3-2</formula>
    </cfRule>
    <cfRule type="cellIs" dxfId="1434" priority="98" stopIfTrue="1" operator="equal">
      <formula>R$3-1</formula>
    </cfRule>
    <cfRule type="cellIs" priority="99" stopIfTrue="1" operator="equal">
      <formula>R$3+2</formula>
    </cfRule>
  </conditionalFormatting>
  <conditionalFormatting sqref="R20">
    <cfRule type="cellIs" dxfId="1433" priority="63" stopIfTrue="1" operator="equal">
      <formula>R$3-2</formula>
    </cfRule>
    <cfRule type="cellIs" dxfId="1432" priority="64" stopIfTrue="1" operator="equal">
      <formula>R$3-1</formula>
    </cfRule>
    <cfRule type="cellIs" priority="65" stopIfTrue="1" operator="equal">
      <formula>R$3+2</formula>
    </cfRule>
  </conditionalFormatting>
  <conditionalFormatting sqref="R20:R34">
    <cfRule type="cellIs" dxfId="1431" priority="62" stopIfTrue="1" operator="greaterThan">
      <formula>$R$3+2+AR20</formula>
    </cfRule>
  </conditionalFormatting>
  <conditionalFormatting sqref="S5:S19">
    <cfRule type="cellIs" dxfId="1430" priority="108" stopIfTrue="1" operator="greaterThan">
      <formula>$S$3+2+AS5</formula>
    </cfRule>
  </conditionalFormatting>
  <conditionalFormatting sqref="S13">
    <cfRule type="cellIs" dxfId="1429" priority="109" stopIfTrue="1" operator="equal">
      <formula>S$3-2</formula>
    </cfRule>
    <cfRule type="cellIs" dxfId="1428" priority="110" stopIfTrue="1" operator="equal">
      <formula>S$3-1</formula>
    </cfRule>
    <cfRule type="cellIs" priority="111" stopIfTrue="1" operator="equal">
      <formula>S$3+2</formula>
    </cfRule>
  </conditionalFormatting>
  <conditionalFormatting sqref="S20">
    <cfRule type="cellIs" dxfId="1427" priority="75" stopIfTrue="1" operator="equal">
      <formula>S$3-2</formula>
    </cfRule>
    <cfRule type="cellIs" dxfId="1426" priority="76" stopIfTrue="1" operator="equal">
      <formula>S$3-1</formula>
    </cfRule>
    <cfRule type="cellIs" priority="77" stopIfTrue="1" operator="equal">
      <formula>S$3+2</formula>
    </cfRule>
  </conditionalFormatting>
  <conditionalFormatting sqref="S20:S34">
    <cfRule type="cellIs" dxfId="1425" priority="74" stopIfTrue="1" operator="greaterThan">
      <formula>$S$3+2+AS20</formula>
    </cfRule>
  </conditionalFormatting>
  <conditionalFormatting sqref="T5:T34">
    <cfRule type="cellIs" dxfId="1424" priority="7" stopIfTrue="1" operator="greaterThan">
      <formula>$T$3+2+AT5</formula>
    </cfRule>
  </conditionalFormatting>
  <conditionalFormatting sqref="T20">
    <cfRule type="cellIs" dxfId="1423" priority="8" stopIfTrue="1" operator="equal">
      <formula>T$3-2</formula>
    </cfRule>
    <cfRule type="cellIs" dxfId="1422" priority="9" stopIfTrue="1" operator="equal">
      <formula>T$3-1</formula>
    </cfRule>
    <cfRule type="cellIs" priority="10" stopIfTrue="1" operator="equal">
      <formula>T$3+2</formula>
    </cfRule>
  </conditionalFormatting>
  <conditionalFormatting sqref="T13:W19">
    <cfRule type="cellIs" dxfId="1421" priority="78" stopIfTrue="1" operator="equal">
      <formula>T$3-2</formula>
    </cfRule>
    <cfRule type="cellIs" dxfId="1420" priority="79" stopIfTrue="1" operator="equal">
      <formula>T$3-1</formula>
    </cfRule>
    <cfRule type="cellIs" priority="80" stopIfTrue="1" operator="equal">
      <formula>T$3+2</formula>
    </cfRule>
  </conditionalFormatting>
  <conditionalFormatting sqref="U5:U34">
    <cfRule type="cellIs" dxfId="1419" priority="20" stopIfTrue="1" operator="greaterThan">
      <formula>$U$3+2+AU5</formula>
    </cfRule>
  </conditionalFormatting>
  <conditionalFormatting sqref="U20">
    <cfRule type="cellIs" dxfId="1418" priority="21" stopIfTrue="1" operator="equal">
      <formula>U$3-2</formula>
    </cfRule>
    <cfRule type="cellIs" dxfId="1417" priority="22" stopIfTrue="1" operator="equal">
      <formula>U$3-1</formula>
    </cfRule>
    <cfRule type="cellIs" priority="23" stopIfTrue="1" operator="equal">
      <formula>U$3+2</formula>
    </cfRule>
  </conditionalFormatting>
  <conditionalFormatting sqref="V5:V34">
    <cfRule type="cellIs" dxfId="1416" priority="16" stopIfTrue="1" operator="greaterThan">
      <formula>$V$3+2+AV5</formula>
    </cfRule>
  </conditionalFormatting>
  <conditionalFormatting sqref="V20">
    <cfRule type="cellIs" dxfId="1415" priority="17" stopIfTrue="1" operator="equal">
      <formula>V$3-2</formula>
    </cfRule>
    <cfRule type="cellIs" dxfId="1414" priority="18" stopIfTrue="1" operator="equal">
      <formula>V$3-1</formula>
    </cfRule>
    <cfRule type="cellIs" priority="19" stopIfTrue="1" operator="equal">
      <formula>V$3+2</formula>
    </cfRule>
  </conditionalFormatting>
  <conditionalFormatting sqref="W5:W34">
    <cfRule type="cellIs" dxfId="1413" priority="12" stopIfTrue="1" operator="greaterThan">
      <formula>$W$3+2+AW5</formula>
    </cfRule>
  </conditionalFormatting>
  <conditionalFormatting sqref="W20">
    <cfRule type="cellIs" dxfId="1412" priority="13" stopIfTrue="1" operator="equal">
      <formula>W$3-2</formula>
    </cfRule>
    <cfRule type="cellIs" dxfId="1411" priority="14" stopIfTrue="1" operator="equal">
      <formula>W$3-1</formula>
    </cfRule>
    <cfRule type="cellIs" priority="15" stopIfTrue="1" operator="equal">
      <formula>W$3+2</formula>
    </cfRule>
  </conditionalFormatting>
  <conditionalFormatting sqref="Y1:Y2">
    <cfRule type="cellIs" dxfId="1410" priority="112" operator="equal">
      <formula>0</formula>
    </cfRule>
  </conditionalFormatting>
  <conditionalFormatting sqref="Y5:Y34 Y2">
    <cfRule type="cellIs" dxfId="1409" priority="136" operator="lessThanOrEqual">
      <formula>$Y$2</formula>
    </cfRule>
  </conditionalFormatting>
  <conditionalFormatting sqref="Y5:Y34">
    <cfRule type="cellIs" dxfId="1408" priority="133" operator="equal">
      <formula>0</formula>
    </cfRule>
  </conditionalFormatting>
  <conditionalFormatting sqref="Y20">
    <cfRule type="cellIs" dxfId="1407" priority="6" stopIfTrue="1" operator="equal">
      <formula>0</formula>
    </cfRule>
  </conditionalFormatting>
  <conditionalFormatting sqref="Y36:Y1048576">
    <cfRule type="cellIs" dxfId="1406" priority="5" operator="equal">
      <formula>0</formula>
    </cfRule>
  </conditionalFormatting>
  <conditionalFormatting sqref="Z2 Z5:Z34">
    <cfRule type="cellIs" dxfId="1405" priority="125" operator="equal">
      <formula>0</formula>
    </cfRule>
    <cfRule type="cellIs" dxfId="1404" priority="137" operator="lessThanOrEqual">
      <formula>$Z$2</formula>
    </cfRule>
  </conditionalFormatting>
  <conditionalFormatting sqref="AA2">
    <cfRule type="cellIs" dxfId="1403" priority="1" operator="lessThanOrEqual">
      <formula>-7</formula>
    </cfRule>
    <cfRule type="cellIs" priority="2" stopIfTrue="1" operator="lessThan">
      <formula>-12</formula>
    </cfRule>
  </conditionalFormatting>
  <conditionalFormatting sqref="AA5:AA34">
    <cfRule type="cellIs" dxfId="1402" priority="3" stopIfTrue="1" operator="lessThan">
      <formula>-10</formula>
    </cfRule>
    <cfRule type="cellIs" dxfId="1401" priority="4" operator="lessThanOrEqual">
      <formula>-7</formula>
    </cfRule>
  </conditionalFormatting>
  <conditionalFormatting sqref="AC5:AC6">
    <cfRule type="expression" priority="138">
      <formula>IF(D5=0,AC5=C5,AC5=C5)</formula>
    </cfRule>
    <cfRule type="expression" priority="139">
      <formula>IF(D29=0,AC28=C29,AC28=C29)</formula>
    </cfRule>
  </conditionalFormatting>
  <conditionalFormatting sqref="AC29:AC34">
    <cfRule type="expression" priority="132">
      <formula>IF(D29=0,AC29=C29,AC29=C29)</formula>
    </cfRule>
  </conditionalFormatting>
  <conditionalFormatting sqref="AC3:AD4">
    <cfRule type="expression" priority="113">
      <formula>IF(D3=0,TRUE,IF(C3&gt;0,AC3=C3,AC3=D3))</formula>
    </cfRule>
  </conditionalFormatting>
  <conditionalFormatting sqref="AC5:AD28">
    <cfRule type="expression" priority="11">
      <formula>IF(D5=0,AC5=C5,AC5=C5)</formula>
    </cfRule>
  </conditionalFormatting>
  <conditionalFormatting sqref="AC29:AD34">
    <cfRule type="expression" priority="114">
      <formula>IF(D29=0,AC28=C29,AC28=C29)</formula>
    </cfRule>
  </conditionalFormatting>
  <conditionalFormatting sqref="AC35:AD35">
    <cfRule type="expression" priority="140">
      <formula>IF(D35=0,AC33=C35,AC33=C35)</formula>
    </cfRule>
  </conditionalFormatting>
  <hyperlinks>
    <hyperlink ref="A3" r:id="rId1" display="06/07/2023&gt;&gt;&gt;1:58pm" xr:uid="{E2814A67-FFAA-4F4D-BD96-C1EB4EB6D387}"/>
  </hyperlinks>
  <printOptions gridLines="1"/>
  <pageMargins left="0.74791700000000005" right="0.74791700000000005" top="0.98402800000000012" bottom="0.98402800000000012" header="0.51111100000000009" footer="0.51111100000000009"/>
  <pageSetup paperSize="9" fitToWidth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X H i u U s E U c B a i A A A A 9 Q A A A B I A H A B D b 2 5 m a W c v U G F j a 2 F n Z S 5 4 b W w g o h g A K K A U A A A A A A A A A A A A A A A A A A A A A A A A A A A A h U 8 9 D o I w G L 0 K 6 U 5 b k E H J R x l c J T E h G l d S K j T C h 6 H F c j c H j + Q V x C j q Z v K W 9 5 e 8 d 7 / e I B 3 b x r u o 3 u g O E x J Q T j y F s i s 1 V g k Z 7 N F f k l T A t p C n o l L e F E Y T j 0 Y n p L b 2 H D P m n K N u Q b u + Y i H n A T t k m 1 z W q i 1 8 j c Y W K B X 5 t M r / L S J g / x o j Q r q a E E W U A 5 s 1 y D R + / X C a + 3 R / R F g P j R 1 6 J R T 6 u x z Y T I G 9 L 4 g H U E s D B B Q A A g A I A F x 4 r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e K 5 S K I p H u A 4 A A A A R A A A A E w A c A E Z v c m 1 1 b G F z L 1 N l Y 3 R p b 2 4 x L m 0 g o h g A K K A U A A A A A A A A A A A A A A A A A A A A A A A A A A A A K 0 5 N L s n M z 1 M I h t C G 1 g B Q S w E C L Q A U A A I A C A B c e K 5 S w R R w F q I A A A D 1 A A A A E g A A A A A A A A A A A A A A A A A A A A A A Q 2 9 u Z m l n L 1 B h Y 2 t h Z 2 U u e G 1 s U E s B A i 0 A F A A C A A g A X H i u U g / K 6 a u k A A A A 6 Q A A A B M A A A A A A A A A A A A A A A A A 7 g A A A F t D b 2 5 0 Z W 5 0 X 1 R 5 c G V z X S 5 4 b W x Q S w E C L Q A U A A I A C A B c e K 5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v 8 h 9 T P 3 u 0 i l k 8 n z n M o A y g A A A A A C A A A A A A A Q Z g A A A A E A A C A A A A A + I 9 m R N O J E C P q P 4 w t 3 e r y F U 4 I Q p 5 c x K Y t X z + n d c T r F S w A A A A A O g A A A A A I A A C A A A A D P X n K 6 m H Q / U n f f 5 r c D t n G R 3 d 8 V Z L Z f j / 2 / r M a + Y 1 N V D l A A A A C K 3 H f p b X k S Q p I v 8 o h J H M G v B O y q f e P p H 3 Y H 3 w m r B K g e Y + x E t 8 X j r h W 2 a o 2 5 Y F c r V m A l K E S F 4 I 2 W i z 9 6 V 3 A C o j + P 7 r H / 5 P q d 8 / O e 6 Q u F k 7 o G x U A A A A C c g C d j 1 P M z u W 3 A U b Y C 5 z J a V D A b + 0 f Z p i U a F v / S m / j w m y + f N g C W a q U P e 6 2 + l H u s S i D 7 n y 8 x f r q p h u P f H n c Z A 1 9 T < / D a t a M a s h u p > 
</file>

<file path=customXml/itemProps1.xml><?xml version="1.0" encoding="utf-8"?>
<ds:datastoreItem xmlns:ds="http://schemas.openxmlformats.org/officeDocument/2006/customXml" ds:itemID="{9BEBB57F-8040-4065-97C6-A6003DF6A6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Outing News</vt:lpstr>
      <vt:lpstr>LowNet</vt:lpstr>
      <vt:lpstr>Standings</vt:lpstr>
      <vt:lpstr>Aces</vt:lpstr>
      <vt:lpstr>Eagles&amp;Birdies</vt:lpstr>
      <vt:lpstr>Courses</vt:lpstr>
      <vt:lpstr>Gross</vt:lpstr>
      <vt:lpstr>04-30</vt:lpstr>
      <vt:lpstr>04-23</vt:lpstr>
      <vt:lpstr>04-16</vt:lpstr>
      <vt:lpstr>04-09</vt:lpstr>
      <vt:lpstr>04-02</vt:lpstr>
      <vt:lpstr>03-26</vt:lpstr>
      <vt:lpstr>03-19</vt:lpstr>
      <vt:lpstr>03-12</vt:lpstr>
      <vt:lpstr>03-07</vt:lpstr>
      <vt:lpstr>02-27</vt:lpstr>
      <vt:lpstr>02-07</vt:lpstr>
      <vt:lpstr>01-29</vt:lpstr>
      <vt:lpstr>12-18</vt:lpstr>
      <vt:lpstr>12-10</vt:lpstr>
      <vt:lpstr>12-05</vt:lpstr>
      <vt:lpstr>Course-Stat</vt:lpstr>
      <vt:lpstr>template</vt:lpstr>
      <vt:lpstr>HH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Abraham, Kevin</dc:creator>
  <cp:lastModifiedBy>Rudy Leichnam</cp:lastModifiedBy>
  <cp:revision>47</cp:revision>
  <dcterms:created xsi:type="dcterms:W3CDTF">2009-07-23T10:26:52Z</dcterms:created>
  <dcterms:modified xsi:type="dcterms:W3CDTF">2025-05-01T16:11:09Z</dcterms:modified>
</cp:coreProperties>
</file>